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H178" i="16" l="1"/>
  <c r="F354" i="16"/>
  <c r="F390" i="16" l="1"/>
  <c r="G390" i="16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/>
  <c r="H399" i="16" s="1"/>
  <c r="F398" i="16"/>
  <c r="F397" i="16"/>
  <c r="H396" i="16"/>
  <c r="G396" i="16"/>
  <c r="F396" i="16"/>
  <c r="F395" i="16"/>
  <c r="H394" i="16"/>
  <c r="G394" i="16"/>
  <c r="F394" i="16"/>
  <c r="F393" i="16"/>
  <c r="F389" i="16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H310" i="16" s="1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H294" i="16"/>
  <c r="G294" i="16"/>
  <c r="F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F281" i="16" s="1"/>
  <c r="H283" i="16"/>
  <c r="G283" i="16"/>
  <c r="G281" i="16" s="1"/>
  <c r="H281" i="16"/>
  <c r="F280" i="16"/>
  <c r="F279" i="16"/>
  <c r="F277" i="16" s="1"/>
  <c r="F275" i="16" s="1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H251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G251" i="16" s="1"/>
  <c r="F250" i="16"/>
  <c r="H248" i="16"/>
  <c r="G248" i="16"/>
  <c r="F248" i="16"/>
  <c r="F247" i="16"/>
  <c r="H245" i="16"/>
  <c r="G245" i="16"/>
  <c r="F245" i="16"/>
  <c r="F244" i="16"/>
  <c r="H242" i="16"/>
  <c r="G242" i="16"/>
  <c r="F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F211" i="16" s="1"/>
  <c r="G213" i="16"/>
  <c r="G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78" i="16" s="1"/>
  <c r="F181" i="16"/>
  <c r="F180" i="16"/>
  <c r="G178" i="16"/>
  <c r="G176" i="16" s="1"/>
  <c r="H176" i="16"/>
  <c r="F176" i="16"/>
  <c r="F148" i="16" s="1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F67" i="16" s="1"/>
  <c r="H67" i="16"/>
  <c r="G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H19" i="16"/>
  <c r="G19" i="16"/>
  <c r="G18" i="16" s="1"/>
  <c r="H18" i="16"/>
  <c r="F18" i="16"/>
  <c r="D237" i="12"/>
  <c r="D236" i="12"/>
  <c r="D235" i="12"/>
  <c r="D234" i="12"/>
  <c r="F232" i="12"/>
  <c r="D231" i="12"/>
  <c r="F229" i="12"/>
  <c r="D229" i="12"/>
  <c r="D228" i="12"/>
  <c r="D227" i="12"/>
  <c r="D224" i="12" s="1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2" i="12"/>
  <c r="F180" i="12"/>
  <c r="D180" i="12"/>
  <c r="F178" i="12"/>
  <c r="F176" i="12" s="1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 s="1"/>
  <c r="D120" i="12" s="1"/>
  <c r="D122" i="12"/>
  <c r="D121" i="12"/>
  <c r="E120" i="12"/>
  <c r="D119" i="12"/>
  <c r="D118" i="12"/>
  <c r="E116" i="12"/>
  <c r="D115" i="12"/>
  <c r="D112" i="12" s="1"/>
  <c r="D114" i="12"/>
  <c r="E112" i="12"/>
  <c r="D111" i="12"/>
  <c r="D110" i="12"/>
  <c r="E108" i="12"/>
  <c r="D108" i="12"/>
  <c r="E106" i="12"/>
  <c r="D105" i="12"/>
  <c r="D104" i="12"/>
  <c r="E102" i="12"/>
  <c r="D102" i="12"/>
  <c r="D101" i="12"/>
  <c r="D100" i="12"/>
  <c r="E98" i="12"/>
  <c r="D98" i="12"/>
  <c r="E96" i="12"/>
  <c r="D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1" i="12" s="1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F102" i="16" l="1"/>
  <c r="G16" i="16"/>
  <c r="F16" i="16"/>
  <c r="D38" i="12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/>
  <c r="F21" i="12"/>
  <c r="D118" i="9"/>
  <c r="D120" i="9"/>
  <c r="D23" i="12" l="1"/>
  <c r="D21" i="12" s="1"/>
  <c r="H15" i="16"/>
  <c r="G310" i="16"/>
  <c r="G258" i="10"/>
  <c r="F310" i="16" l="1"/>
  <c r="F15" i="16" s="1"/>
  <c r="G15" i="16"/>
  <c r="G104" i="10"/>
  <c r="E81" i="9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21" i="9"/>
  <c r="D66" i="9"/>
  <c r="G274" i="10" l="1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222" i="10" l="1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J16" i="9" s="1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<sst xmlns="http://schemas.openxmlformats.org/spreadsheetml/2006/main" count="3637" uniqueCount="750">
  <si>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</si>
  <si>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</si>
  <si>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</si>
  <si>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</si>
  <si>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</si>
  <si>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</si>
  <si>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</si>
  <si>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</si>
  <si>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</si>
  <si>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</si>
  <si>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</si>
  <si>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</si>
  <si>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</si>
  <si>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</si>
  <si>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</si>
  <si>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</si>
  <si>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</si>
  <si>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</si>
  <si>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</si>
  <si>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</si>
  <si>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</si>
  <si>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</si>
  <si>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</si>
  <si>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</si>
  <si>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</si>
  <si>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</si>
  <si>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</si>
  <si>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</si>
  <si>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</si>
  <si>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</si>
  <si>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</si>
  <si>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</si>
  <si>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</si>
  <si>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</si>
  <si>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</si>
  <si>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</si>
  <si>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</si>
  <si>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</si>
  <si>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</si>
  <si>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</si>
  <si>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</si>
  <si>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</si>
  <si>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</si>
  <si>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</si>
  <si>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</si>
  <si>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</si>
  <si>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</si>
  <si>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</si>
  <si>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</si>
  <si>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</si>
  <si>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</si>
  <si>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</si>
  <si>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</si>
  <si>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</si>
  <si>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</si>
  <si>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</si>
  <si>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</si>
  <si>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</si>
  <si>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</si>
  <si>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</si>
  <si>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</si>
  <si>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</si>
  <si>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</si>
  <si>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</si>
  <si>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</si>
  <si>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</si>
  <si>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</si>
  <si>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</si>
  <si>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</si>
  <si>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</si>
  <si>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</si>
  <si>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</si>
  <si>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</si>
  <si>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</si>
  <si>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</si>
  <si>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</si>
  <si>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</si>
  <si>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</si>
  <si>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</si>
  <si>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</si>
  <si>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</si>
  <si>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</si>
  <si>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</si>
  <si>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</si>
  <si>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</si>
  <si>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</si>
  <si>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</si>
  <si>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</si>
  <si>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</si>
  <si>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</si>
  <si>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</si>
  <si>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</si>
  <si>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</si>
  <si>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</si>
  <si>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</si>
  <si>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</si>
  <si>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</si>
  <si>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</si>
  <si>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</si>
  <si>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</si>
  <si>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</si>
  <si>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</si>
  <si>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</si>
  <si>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</si>
  <si>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</si>
  <si>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</si>
  <si>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</si>
  <si>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</si>
  <si>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</si>
  <si>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</si>
  <si>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</si>
  <si>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</si>
  <si>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</si>
  <si>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</si>
  <si>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</si>
  <si>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</si>
  <si>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</si>
  <si>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</si>
  <si>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</si>
  <si>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</si>
  <si>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</si>
  <si>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</si>
  <si>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</si>
  <si>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</si>
  <si>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</si>
  <si>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</si>
  <si>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</si>
  <si>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</si>
  <si>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</si>
  <si>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</si>
  <si>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</si>
  <si>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</si>
  <si>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</si>
  <si>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</si>
  <si>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</si>
  <si>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</si>
  <si>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</si>
  <si>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</si>
  <si>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</si>
  <si>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</si>
  <si>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</si>
  <si>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</si>
  <si>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</si>
  <si>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</si>
  <si>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</si>
  <si>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</si>
  <si>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</si>
  <si>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</si>
  <si>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</si>
  <si>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</si>
  <si>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</si>
  <si>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</si>
  <si>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</si>
  <si>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</si>
  <si>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</si>
  <si>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</si>
  <si>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</si>
  <si>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</si>
  <si>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</si>
  <si>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</si>
  <si>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</si>
  <si>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</si>
  <si>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</si>
  <si>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</si>
  <si>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</si>
  <si>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</si>
  <si>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</si>
  <si>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</si>
  <si>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</si>
  <si>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</si>
  <si>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</si>
  <si>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</si>
  <si>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</si>
  <si>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</si>
  <si>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</si>
  <si>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</si>
  <si>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</si>
  <si>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</si>
  <si>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</si>
  <si>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</si>
  <si>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</si>
  <si>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</si>
  <si>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</si>
  <si>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</si>
  <si>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</si>
  <si>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</si>
  <si>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</si>
  <si>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</si>
  <si>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</si>
  <si>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</si>
  <si>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</si>
  <si>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</si>
  <si>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</si>
  <si>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</si>
  <si>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</si>
  <si>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</si>
  <si>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</si>
  <si>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</si>
  <si>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</si>
  <si>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</si>
  <si>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</si>
  <si>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</si>
  <si>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</si>
  <si>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</si>
  <si>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</si>
  <si>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</si>
  <si>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</si>
  <si>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</si>
  <si>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</si>
  <si>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</si>
  <si>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</si>
  <si>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</si>
  <si>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</si>
  <si>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</si>
  <si>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</si>
  <si>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</si>
  <si>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</si>
  <si>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</si>
  <si>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</si>
  <si>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</si>
  <si>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</si>
  <si>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</si>
  <si>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</si>
  <si>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</si>
  <si>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</si>
  <si>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</si>
  <si>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</si>
  <si>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</si>
  <si>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</si>
  <si>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</si>
  <si>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</si>
  <si>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</si>
  <si>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</si>
  <si>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</si>
  <si>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</si>
  <si>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</si>
  <si>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</si>
  <si>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</si>
  <si>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</si>
  <si>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</si>
  <si>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</si>
  <si>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</si>
  <si>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</si>
  <si>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</si>
  <si>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</si>
  <si>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</si>
  <si>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</si>
  <si>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</si>
  <si>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</si>
  <si>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</si>
  <si>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</si>
  <si>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</si>
  <si>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</si>
  <si>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</si>
  <si>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</si>
  <si>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</si>
  <si>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</si>
  <si>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</si>
  <si>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</si>
  <si>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</si>
  <si>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</si>
  <si>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</si>
  <si>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</si>
  <si>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</si>
  <si>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</si>
  <si>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</si>
  <si>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</si>
  <si>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</si>
  <si>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</si>
  <si>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</si>
  <si>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</si>
  <si>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</si>
  <si>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</si>
  <si>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</si>
  <si>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</si>
  <si>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</si>
  <si>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</si>
  <si>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</si>
  <si>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</si>
  <si>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</si>
  <si>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</si>
  <si>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</si>
  <si>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</si>
  <si>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</si>
  <si>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</si>
  <si>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</si>
  <si>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</si>
  <si>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</si>
  <si>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</si>
  <si>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</si>
  <si>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</si>
  <si>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</si>
  <si>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</si>
  <si>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</si>
  <si>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</si>
  <si>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</si>
  <si>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</si>
  <si>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</si>
  <si>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</si>
  <si>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</si>
  <si>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</si>
  <si>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</si>
  <si>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</si>
  <si>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</si>
  <si>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</si>
  <si>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</si>
  <si>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</si>
  <si>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</si>
  <si>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</si>
  <si>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</si>
  <si>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</si>
  <si>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</si>
  <si>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</si>
  <si>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</si>
  <si>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</si>
  <si>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</si>
  <si>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</si>
  <si>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</si>
  <si>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</si>
  <si>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</si>
  <si>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</si>
  <si>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</si>
  <si>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</si>
  <si>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</si>
  <si>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</si>
  <si>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</si>
  <si>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</si>
  <si>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</si>
  <si>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</si>
  <si>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</si>
  <si>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</si>
  <si>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</si>
  <si>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</si>
  <si>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</si>
  <si>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</si>
  <si>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</si>
  <si>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</si>
  <si>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</si>
  <si>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</si>
  <si>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</si>
  <si>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</si>
  <si>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</si>
  <si>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</si>
  <si>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</si>
  <si>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</si>
  <si>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</si>
  <si>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</si>
  <si>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</si>
  <si>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</si>
  <si>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</si>
  <si>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</si>
  <si>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</si>
  <si>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</si>
  <si>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</si>
  <si>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</si>
  <si>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</si>
  <si>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</si>
  <si>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</si>
  <si>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</si>
  <si>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</si>
  <si>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</si>
  <si>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</si>
  <si>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</si>
  <si>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</si>
  <si>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</si>
  <si>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</si>
  <si>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</si>
  <si>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</si>
  <si>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</si>
  <si>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</si>
  <si>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</si>
  <si>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</si>
  <si>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</si>
  <si>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</si>
  <si>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</si>
  <si>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</si>
  <si>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</si>
  <si>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</si>
  <si>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</si>
  <si>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</si>
  <si>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</si>
  <si>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</si>
  <si>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</si>
  <si>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</si>
  <si>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</si>
  <si>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</si>
  <si>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</si>
  <si>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</si>
  <si>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</si>
  <si>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</si>
  <si>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</si>
  <si>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</si>
  <si>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</si>
  <si>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</si>
  <si>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</si>
  <si>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</si>
  <si>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</si>
  <si>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</si>
  <si>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</si>
  <si>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</si>
  <si>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</si>
  <si>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</si>
  <si>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</si>
  <si>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</si>
  <si>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</si>
  <si>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</si>
  <si>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</si>
  <si>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</si>
  <si>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</si>
  <si>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</si>
  <si>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</si>
  <si>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</si>
  <si>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</si>
  <si>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</si>
  <si>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</si>
  <si>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</si>
  <si>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</si>
  <si>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</si>
  <si>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</si>
  <si>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</si>
  <si>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</si>
  <si>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</si>
  <si>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</si>
  <si>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</si>
  <si>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</si>
  <si>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</si>
  <si>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</si>
  <si>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</si>
  <si>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</si>
  <si>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</si>
  <si>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</si>
  <si>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</si>
  <si>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</si>
  <si>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</si>
  <si>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</si>
  <si>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</si>
  <si>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</si>
  <si>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</si>
  <si>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</si>
  <si>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</si>
  <si>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</si>
  <si>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</si>
  <si>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</si>
  <si>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</si>
  <si>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</si>
  <si>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</si>
  <si>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</si>
  <si>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</si>
  <si>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</si>
  <si>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</si>
  <si>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</si>
  <si>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</si>
  <si>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</si>
  <si>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</si>
  <si>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</si>
  <si>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</si>
  <si>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</si>
  <si>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</si>
  <si>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</si>
  <si>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</si>
  <si>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</si>
  <si>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</si>
  <si>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</si>
  <si>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</si>
  <si>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</si>
  <si>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</si>
  <si>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</si>
  <si>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</si>
  <si>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</si>
  <si>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</si>
  <si>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</si>
  <si>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</si>
  <si>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</si>
  <si>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</si>
  <si>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</si>
  <si>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</si>
  <si>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</si>
  <si>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</si>
  <si>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</si>
  <si>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</si>
  <si>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</si>
  <si>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</si>
  <si>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</si>
  <si>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</si>
  <si>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</si>
  <si>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</si>
  <si>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</si>
  <si>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</si>
  <si>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</si>
  <si>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</si>
  <si>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</si>
  <si>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</si>
  <si>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</si>
  <si>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</si>
  <si>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</si>
  <si>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</si>
  <si>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</si>
  <si>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</si>
  <si>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</si>
  <si>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</si>
  <si>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</si>
  <si>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</si>
  <si>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</si>
  <si>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</si>
  <si>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</si>
  <si>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</si>
  <si>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</si>
  <si>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</si>
  <si>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</si>
  <si>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</si>
  <si>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</si>
  <si>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</si>
  <si>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</si>
  <si>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</si>
  <si>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</si>
  <si>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</si>
  <si>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</si>
  <si>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</si>
  <si>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</si>
  <si>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</si>
  <si>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</si>
  <si>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</si>
  <si>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</si>
  <si>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</si>
  <si>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</si>
  <si>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</si>
  <si>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</si>
  <si>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</si>
  <si>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</si>
  <si>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</si>
  <si>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</si>
  <si>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</si>
  <si>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</si>
  <si>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</si>
  <si>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</si>
  <si>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</si>
  <si>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</si>
  <si>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</si>
  <si>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</si>
  <si>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</si>
  <si>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</si>
  <si>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</si>
  <si>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</si>
  <si>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</si>
  <si>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</si>
  <si>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</si>
  <si>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</si>
  <si>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</si>
  <si>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</si>
  <si>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</si>
  <si>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</si>
  <si>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</si>
  <si>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</si>
  <si>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</si>
  <si>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</si>
  <si>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</si>
  <si>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</si>
  <si>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</si>
  <si>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</si>
  <si>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</si>
  <si>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</si>
  <si>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</si>
  <si>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</si>
  <si>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</si>
  <si>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</si>
  <si>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</si>
  <si>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</si>
  <si>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</si>
  <si>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</si>
  <si>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</si>
  <si>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</si>
  <si>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</si>
  <si>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</si>
  <si>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</si>
  <si>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</si>
  <si>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</si>
  <si>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</si>
  <si>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</si>
  <si>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</si>
  <si>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</si>
  <si>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</si>
  <si>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</si>
  <si>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</si>
  <si>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</si>
  <si>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</si>
  <si>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</si>
  <si>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</si>
  <si>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</si>
  <si>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</si>
  <si>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</si>
  <si>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</si>
  <si>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</si>
  <si>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</si>
  <si>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</si>
  <si>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</si>
  <si>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</si>
  <si>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</si>
  <si>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</si>
  <si>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</si>
  <si>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</si>
  <si>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</si>
  <si>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</si>
  <si>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</si>
  <si>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</si>
  <si>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</si>
  <si>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</si>
  <si>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</si>
  <si>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</si>
  <si>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</si>
  <si>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</si>
  <si>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</si>
  <si>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</si>
  <si>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</si>
  <si>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</si>
  <si>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</si>
  <si>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</si>
  <si>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</si>
  <si>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</si>
  <si>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</si>
  <si>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</si>
  <si>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</si>
  <si>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</si>
  <si>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</si>
  <si>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</si>
  <si>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</si>
  <si>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</si>
  <si>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</si>
  <si>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</si>
  <si>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</si>
  <si>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</si>
  <si>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</si>
  <si>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</si>
  <si>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</si>
  <si>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</si>
  <si>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</si>
  <si>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</si>
  <si>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</si>
  <si>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</si>
  <si>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</si>
  <si>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</si>
  <si>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</si>
  <si>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</si>
  <si>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</si>
  <si>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</si>
  <si>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</si>
  <si>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</si>
  <si>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</si>
  <si>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</si>
  <si>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</si>
  <si>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</si>
  <si>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</si>
  <si>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</si>
  <si>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</si>
  <si>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</si>
  <si>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</si>
  <si>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</si>
  <si>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</si>
  <si>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</si>
  <si>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</si>
  <si>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</si>
  <si>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</si>
  <si>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</si>
  <si>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</si>
  <si>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</si>
  <si>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</si>
  <si>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</si>
  <si>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</si>
  <si>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</si>
  <si>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</si>
  <si>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</si>
  <si>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</si>
  <si>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</si>
  <si>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</si>
  <si>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</si>
  <si>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</si>
  <si>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</si>
  <si>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</si>
  <si>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</si>
  <si>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</si>
  <si>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</si>
  <si>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</si>
  <si>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</si>
  <si>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</si>
  <si>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</si>
  <si>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</si>
  <si>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</si>
  <si>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</si>
  <si>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</si>
  <si>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</si>
  <si>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</si>
  <si>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</si>
  <si>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</si>
  <si>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</si>
  <si>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</si>
  <si>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</si>
  <si>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</si>
  <si>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</si>
  <si>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</si>
  <si>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</si>
  <si>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</si>
  <si>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</si>
  <si>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</si>
  <si>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</si>
  <si>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</si>
  <si>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</si>
  <si>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</si>
  <si>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</si>
  <si>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</si>
  <si>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</si>
  <si>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</si>
  <si>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</si>
  <si>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</si>
  <si>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</si>
  <si>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</si>
  <si>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</si>
  <si>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</si>
  <si>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</si>
  <si>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</si>
  <si>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</si>
  <si>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</si>
  <si>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</si>
  <si>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</si>
  <si>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</si>
  <si>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</si>
  <si>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</si>
  <si>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</si>
  <si>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</si>
  <si>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</si>
  <si>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</si>
  <si>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</si>
  <si>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</si>
  <si>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</si>
  <si>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</si>
  <si>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</si>
  <si>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</si>
  <si>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</si>
  <si>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</si>
  <si>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</si>
  <si>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</si>
  <si>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</si>
  <si>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</si>
  <si>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</si>
  <si>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</si>
  <si>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ՄԱՐՏԻ   29 -Ի</t>
  </si>
  <si>
    <t xml:space="preserve">ԹԻՎ     037-Ն   ՈՐՈՇՄԱՆ  </t>
  </si>
  <si>
    <t>2024Թ. ՄԱՐՏԻ   29-Ի</t>
  </si>
  <si>
    <t xml:space="preserve">ԹԻՎ      037-Ն   ՈՐՈՇՄԱՆ </t>
  </si>
  <si>
    <t>2024Թ.     ՄԱՐՏԻ   29-Ի</t>
  </si>
  <si>
    <t xml:space="preserve">ԹԻՎ   037-Ն   ՈՐՈՇՄԱՆ  </t>
  </si>
  <si>
    <t xml:space="preserve">ԹԻՎ      037-Ն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</si>
</sst>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5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94" t="s">
        <v>552</v>
      </c>
      <c r="B1" s="95"/>
      <c r="C1" s="95"/>
      <c r="D1" s="96"/>
      <c r="E1" s="38" t="s">
        <v>550</v>
      </c>
      <c r="F1" s="94" t="s">
        <v>553</v>
      </c>
      <c r="G1" s="95"/>
      <c r="H1" s="95"/>
      <c r="I1" s="97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topLeftCell="A12" zoomScaleNormal="100" workbookViewId="0">
      <selection activeCell="A5" sqref="A5:F5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04" t="s">
        <v>569</v>
      </c>
      <c r="B1" s="104"/>
      <c r="C1" s="104"/>
      <c r="D1" s="104"/>
      <c r="E1" s="104"/>
      <c r="F1" s="10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04" t="s">
        <v>570</v>
      </c>
      <c r="B2" s="104"/>
      <c r="C2" s="104"/>
      <c r="D2" s="104"/>
      <c r="E2" s="104"/>
      <c r="F2" s="10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04" t="s">
        <v>0</v>
      </c>
      <c r="B3" s="104"/>
      <c r="C3" s="104"/>
      <c r="D3" s="104"/>
      <c r="E3" s="104"/>
      <c r="F3" s="10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05" t="s">
        <v>743</v>
      </c>
      <c r="B4" s="104"/>
      <c r="C4" s="104"/>
      <c r="D4" s="104"/>
      <c r="E4" s="104"/>
      <c r="F4" s="10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04" t="s">
        <v>744</v>
      </c>
      <c r="B5" s="104"/>
      <c r="C5" s="104"/>
      <c r="D5" s="104"/>
      <c r="E5" s="104"/>
      <c r="F5" s="10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03" t="s">
        <v>571</v>
      </c>
      <c r="B8" s="103"/>
      <c r="C8" s="103"/>
      <c r="D8" s="103"/>
      <c r="E8" s="103"/>
      <c r="F8" s="103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00" t="s">
        <v>738</v>
      </c>
      <c r="B9" s="100"/>
      <c r="C9" s="100"/>
      <c r="D9" s="100"/>
      <c r="E9" s="100"/>
      <c r="F9" s="100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01" t="s">
        <v>1</v>
      </c>
      <c r="F12" s="101"/>
      <c r="G12" s="102" t="s">
        <v>572</v>
      </c>
      <c r="H12" s="98"/>
      <c r="I12" s="98"/>
      <c r="J12" s="98" t="s">
        <v>573</v>
      </c>
      <c r="K12" s="98"/>
      <c r="L12" s="98"/>
      <c r="M12" s="98" t="s">
        <v>574</v>
      </c>
      <c r="N12" s="98"/>
      <c r="O12" s="98"/>
      <c r="P12" s="98" t="s">
        <v>575</v>
      </c>
      <c r="Q12" s="98"/>
      <c r="R12" s="98"/>
      <c r="S12" s="98" t="s">
        <v>576</v>
      </c>
      <c r="T12" s="98"/>
      <c r="U12" s="98"/>
      <c r="V12" s="98" t="s">
        <v>577</v>
      </c>
      <c r="W12" s="98"/>
      <c r="X12" s="98"/>
      <c r="Y12" s="98" t="s">
        <v>578</v>
      </c>
      <c r="Z12" s="98"/>
      <c r="AA12" s="98"/>
      <c r="AB12" s="98" t="s">
        <v>579</v>
      </c>
      <c r="AC12" s="98"/>
      <c r="AD12" s="98"/>
      <c r="AE12" s="98" t="s">
        <v>580</v>
      </c>
      <c r="AF12" s="98"/>
      <c r="AG12" s="98"/>
      <c r="AH12" s="98" t="s">
        <v>581</v>
      </c>
      <c r="AI12" s="98"/>
      <c r="AJ12" s="98"/>
      <c r="AK12" s="99" t="s">
        <v>582</v>
      </c>
      <c r="AL12" s="99"/>
      <c r="AM12" s="99"/>
      <c r="AN12" s="99" t="s">
        <v>583</v>
      </c>
      <c r="AO12" s="99"/>
      <c r="AP12" s="99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3152243.1</v>
      </c>
      <c r="E15" s="62">
        <f>SUM(E16,E52,E71)</f>
        <v>2803347.5</v>
      </c>
      <c r="F15" s="62">
        <f>F52+F118</f>
        <v>866246.6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1992376.6</v>
      </c>
      <c r="E52" s="9">
        <f t="shared" ref="E52:AM52" si="21">SUM(E53,E55,E57,E59,E61,E68)</f>
        <v>1643481</v>
      </c>
      <c r="F52" s="9">
        <f t="shared" si="21"/>
        <v>348895.6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348895.6</v>
      </c>
      <c r="E68" s="64">
        <v>0</v>
      </c>
      <c r="F68" s="10">
        <f>F69</f>
        <v>348895.6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348895.6</v>
      </c>
      <c r="E69" s="64">
        <v>0</v>
      </c>
      <c r="F69" s="10">
        <v>348895.6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63.7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517351</v>
      </c>
      <c r="E120" s="64">
        <v>0</v>
      </c>
      <c r="F120" s="10">
        <v>517351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98"/>
      <c r="K65449" s="98"/>
      <c r="L65449" s="98"/>
      <c r="P65449" s="98"/>
      <c r="Q65449" s="98"/>
      <c r="R65449" s="98"/>
      <c r="S65449" s="98"/>
      <c r="T65449" s="98"/>
      <c r="U65449" s="98"/>
      <c r="AH65449" s="98"/>
      <c r="AI65449" s="98"/>
      <c r="AJ65449" s="98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304" workbookViewId="0">
      <selection activeCell="A319" sqref="A319:E323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04" t="s">
        <v>721</v>
      </c>
      <c r="B1" s="104"/>
      <c r="C1" s="104"/>
      <c r="D1" s="104"/>
      <c r="E1" s="104"/>
      <c r="F1" s="104"/>
      <c r="G1" s="104"/>
      <c r="H1" s="104"/>
    </row>
    <row r="2" spans="1:42" s="2" customFormat="1" ht="18.75" hidden="1" customHeight="1">
      <c r="A2" s="104" t="s">
        <v>0</v>
      </c>
      <c r="B2" s="104"/>
      <c r="C2" s="104"/>
      <c r="D2" s="104"/>
      <c r="E2" s="104"/>
      <c r="F2" s="104"/>
      <c r="G2" s="104"/>
      <c r="H2" s="104"/>
    </row>
    <row r="3" spans="1:42" s="2" customFormat="1" ht="18" hidden="1" customHeight="1">
      <c r="A3" s="104" t="s">
        <v>3</v>
      </c>
      <c r="B3" s="104"/>
      <c r="C3" s="104"/>
      <c r="D3" s="104"/>
      <c r="E3" s="104"/>
      <c r="F3" s="104"/>
      <c r="G3" s="104"/>
      <c r="H3" s="104"/>
    </row>
    <row r="4" spans="1:42" s="2" customFormat="1" ht="22.5" hidden="1" customHeight="1">
      <c r="A4" s="104" t="s">
        <v>4</v>
      </c>
      <c r="B4" s="104"/>
      <c r="C4" s="104"/>
      <c r="D4" s="104"/>
      <c r="E4" s="104"/>
      <c r="F4" s="104"/>
      <c r="G4" s="104"/>
      <c r="H4" s="104"/>
    </row>
    <row r="5" spans="1:42" s="2" customFormat="1" ht="15" customHeight="1">
      <c r="A5" s="104" t="s">
        <v>722</v>
      </c>
      <c r="B5" s="104"/>
      <c r="C5" s="104"/>
      <c r="D5" s="104"/>
      <c r="E5" s="104"/>
      <c r="F5" s="104"/>
      <c r="G5" s="104"/>
      <c r="H5" s="10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04" t="s">
        <v>723</v>
      </c>
      <c r="B6" s="104"/>
      <c r="C6" s="104"/>
      <c r="D6" s="104"/>
      <c r="E6" s="104"/>
      <c r="F6" s="104"/>
      <c r="G6" s="104"/>
      <c r="H6" s="10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04" t="s">
        <v>0</v>
      </c>
      <c r="B7" s="104"/>
      <c r="C7" s="104"/>
      <c r="D7" s="104"/>
      <c r="E7" s="104"/>
      <c r="F7" s="104"/>
      <c r="G7" s="104"/>
      <c r="H7" s="10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04" t="s">
        <v>745</v>
      </c>
      <c r="B8" s="104"/>
      <c r="C8" s="104"/>
      <c r="D8" s="104"/>
      <c r="E8" s="104"/>
      <c r="F8" s="104"/>
      <c r="G8" s="104"/>
      <c r="H8" s="10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04" t="s">
        <v>746</v>
      </c>
      <c r="B9" s="104"/>
      <c r="C9" s="104"/>
      <c r="D9" s="104"/>
      <c r="E9" s="104"/>
      <c r="F9" s="104"/>
      <c r="G9" s="104"/>
      <c r="H9" s="10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03" t="s">
        <v>724</v>
      </c>
      <c r="B15" s="103"/>
      <c r="C15" s="103"/>
      <c r="D15" s="103"/>
      <c r="E15" s="103"/>
      <c r="F15" s="103"/>
      <c r="G15" s="103"/>
      <c r="H15" s="103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06" t="s">
        <v>737</v>
      </c>
      <c r="B17" s="106"/>
      <c r="C17" s="106"/>
      <c r="D17" s="106"/>
      <c r="E17" s="106"/>
      <c r="F17" s="106"/>
      <c r="G17" s="106"/>
      <c r="H17" s="106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3440268</v>
      </c>
      <c r="G23" s="9">
        <f>SUM(G24,G58,G75,G104,G157,G177,G197,G226,G256,G287,G319)</f>
        <v>2804415.2</v>
      </c>
      <c r="H23" s="9">
        <f>SUM(H24,H58,H75,H104,H157,H177,H197,H226,H256,H287,H319)</f>
        <v>1153203.8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825183</v>
      </c>
      <c r="G24" s="9">
        <f>SUM(G26,G31,G35,G40,G43,G46,G49,G52)</f>
        <v>511990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397353</v>
      </c>
      <c r="G46" s="9">
        <f>SUM(G48)</f>
        <v>94160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124" t="s">
        <v>37</v>
      </c>
      <c r="F48" s="9">
        <f>SUM(G48,H48)</f>
        <v>397353</v>
      </c>
      <c r="G48" s="9">
        <v>94160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12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12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12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12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12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12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12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12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12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12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12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12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12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12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12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12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12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12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12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12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12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12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12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12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12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12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12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12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12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12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12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12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12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12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12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12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12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12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12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12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12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12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12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12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12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12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12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12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12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12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12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12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12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12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12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124" t="s">
        <v>70</v>
      </c>
      <c r="F104" s="9">
        <f>H104+G104</f>
        <v>338365.4</v>
      </c>
      <c r="G104" s="9">
        <f>G110+G131</f>
        <v>125274.4</v>
      </c>
      <c r="H104" s="9">
        <f>H115+H131+H154</f>
        <v>213091</v>
      </c>
    </row>
    <row r="105" spans="1:8" ht="39.950000000000003" hidden="1" customHeight="1">
      <c r="A105" s="7"/>
      <c r="B105" s="7"/>
      <c r="C105" s="7"/>
      <c r="D105" s="7"/>
      <c r="E105" s="12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12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12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12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12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12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12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12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12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12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12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12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12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12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12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12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12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12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12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12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12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12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12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12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12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12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124" t="s">
        <v>91</v>
      </c>
      <c r="F131" s="9">
        <f>SUM(G131,H131)</f>
        <v>375691.3</v>
      </c>
      <c r="G131" s="9">
        <v>32000</v>
      </c>
      <c r="H131" s="20">
        <v>343691.3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12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12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12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12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12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12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12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12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12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12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12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12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12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12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12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12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12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12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12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12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12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12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12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12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12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124" t="s">
        <v>112</v>
      </c>
      <c r="F157" s="9">
        <f>SUM(F159,F162,F165,F168,F171,F174)</f>
        <v>273223.7</v>
      </c>
      <c r="G157" s="9">
        <f>SUM(G159,G162,G165,G168,G171,G174)</f>
        <v>273223.7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12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124" t="s">
        <v>113</v>
      </c>
      <c r="F159" s="9">
        <f>SUM(F161)</f>
        <v>273223.7</v>
      </c>
      <c r="G159" s="9">
        <f>SUM(G161)</f>
        <v>273223.7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12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124" t="s">
        <v>113</v>
      </c>
      <c r="F161" s="9">
        <f>SUM(G161,H161)</f>
        <v>273223.7</v>
      </c>
      <c r="G161" s="9">
        <v>273223.7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12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12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12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12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12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12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12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12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12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12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12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12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12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12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12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124" t="s">
        <v>120</v>
      </c>
      <c r="F177" s="9">
        <f>SUM(F179,F182,F185,F188,F191,F194)</f>
        <v>415652.3</v>
      </c>
      <c r="G177" s="9">
        <f>SUM(G179,G182,G185,G188,G191,G194)</f>
        <v>141484</v>
      </c>
      <c r="H177" s="9">
        <f>SUM(H179,H182,H185,H188,H191,H194)</f>
        <v>274168.3</v>
      </c>
    </row>
    <row r="178" spans="1:8" ht="39.950000000000003" hidden="1" customHeight="1">
      <c r="A178" s="7"/>
      <c r="B178" s="7"/>
      <c r="C178" s="7"/>
      <c r="D178" s="7"/>
      <c r="E178" s="12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12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12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12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12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12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12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124" t="s">
        <v>123</v>
      </c>
      <c r="F185" s="9">
        <f>SUM(F187)</f>
        <v>344168.3</v>
      </c>
      <c r="G185" s="9">
        <f>SUM(G187)</f>
        <v>70000</v>
      </c>
      <c r="H185" s="9">
        <f>SUM(H187)</f>
        <v>274168.3</v>
      </c>
    </row>
    <row r="186" spans="1:8" ht="39.950000000000003" hidden="1" customHeight="1">
      <c r="A186" s="7"/>
      <c r="B186" s="7"/>
      <c r="C186" s="7"/>
      <c r="D186" s="7"/>
      <c r="E186" s="12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124" t="s">
        <v>123</v>
      </c>
      <c r="F187" s="9">
        <f>SUM(G187,H187)</f>
        <v>344168.3</v>
      </c>
      <c r="G187" s="9">
        <v>70000</v>
      </c>
      <c r="H187" s="9">
        <v>274168.3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12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12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12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12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12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12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12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12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12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12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12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12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12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12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12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12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12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12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12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12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12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12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12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12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12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12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12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12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12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12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12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12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12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12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12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12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12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12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12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12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12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12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12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12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12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12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12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12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12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12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12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12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12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12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12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12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12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12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12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12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12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12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124" t="s">
        <v>165</v>
      </c>
      <c r="F256" s="9">
        <f>SUM(F258,F262,F266,F270,F274,F278,F281,F284)</f>
        <v>1196256.6000000001</v>
      </c>
      <c r="G256" s="9">
        <f>SUM(G258,G262,G266,G270,G274,G278,G281,G284)</f>
        <v>843505.1</v>
      </c>
      <c r="H256" s="9">
        <f>SUM(H258,H262,H266,H270,H274,H278,H281,H284)</f>
        <v>352751.5</v>
      </c>
    </row>
    <row r="257" spans="1:8" ht="39.950000000000003" hidden="1" customHeight="1">
      <c r="A257" s="7"/>
      <c r="B257" s="7"/>
      <c r="C257" s="7"/>
      <c r="D257" s="7"/>
      <c r="E257" s="12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124" t="s">
        <v>166</v>
      </c>
      <c r="F258" s="9">
        <f>SUM(F260:F261)</f>
        <v>1001775</v>
      </c>
      <c r="G258" s="9">
        <f>G260</f>
        <v>649023.5</v>
      </c>
      <c r="H258" s="9">
        <f>SUM(H260:H261)</f>
        <v>352751.5</v>
      </c>
    </row>
    <row r="259" spans="1:8" hidden="1">
      <c r="A259" s="7"/>
      <c r="B259" s="7"/>
      <c r="C259" s="7"/>
      <c r="D259" s="7"/>
      <c r="E259" s="12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124" t="s">
        <v>167</v>
      </c>
      <c r="F260" s="9">
        <f>SUM(G260,H260)</f>
        <v>1001775</v>
      </c>
      <c r="G260" s="9">
        <v>649023.5</v>
      </c>
      <c r="H260" s="9">
        <v>352751.5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12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12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12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12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12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12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12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12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12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12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12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12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12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12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12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12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12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12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12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12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12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12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12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12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12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12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12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12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12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12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12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12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12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12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12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12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12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12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12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12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12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12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12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12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12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12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12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12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12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12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12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12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12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12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12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12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12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12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124" t="s">
        <v>199</v>
      </c>
      <c r="F319" s="9">
        <f>SUM(F321)</f>
        <v>248812.6</v>
      </c>
      <c r="G319" s="9">
        <f>SUM(G321)</f>
        <v>766163.6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12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124" t="s">
        <v>200</v>
      </c>
      <c r="F321" s="9">
        <f>SUM(F323)</f>
        <v>248812.6</v>
      </c>
      <c r="G321" s="9">
        <f>SUM(G323)</f>
        <v>766163.6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248812.6</v>
      </c>
      <c r="G323" s="9">
        <v>766163.6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K23" sqref="K23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04" t="s">
        <v>202</v>
      </c>
      <c r="B1" s="104"/>
      <c r="C1" s="104"/>
      <c r="D1" s="104"/>
      <c r="E1" s="104"/>
      <c r="F1" s="104"/>
    </row>
    <row r="2" spans="1:38" s="2" customFormat="1" ht="18.75" hidden="1" customHeight="1">
      <c r="A2" s="104" t="s">
        <v>0</v>
      </c>
      <c r="B2" s="104"/>
      <c r="C2" s="104"/>
      <c r="D2" s="104"/>
      <c r="E2" s="104"/>
      <c r="F2" s="104"/>
    </row>
    <row r="3" spans="1:38" s="2" customFormat="1" ht="18" hidden="1" customHeight="1">
      <c r="A3" s="104" t="s">
        <v>3</v>
      </c>
      <c r="B3" s="104"/>
      <c r="C3" s="104"/>
      <c r="D3" s="104"/>
      <c r="E3" s="104"/>
      <c r="F3" s="104"/>
    </row>
    <row r="4" spans="1:38" s="2" customFormat="1" ht="22.5" hidden="1" customHeight="1">
      <c r="A4" s="104" t="s">
        <v>4</v>
      </c>
      <c r="B4" s="104"/>
      <c r="C4" s="104"/>
      <c r="D4" s="104"/>
      <c r="E4" s="104"/>
      <c r="F4" s="104"/>
    </row>
    <row r="5" spans="1:38" s="2" customFormat="1" ht="17.25" customHeight="1">
      <c r="A5" s="104" t="s">
        <v>562</v>
      </c>
      <c r="B5" s="104"/>
      <c r="C5" s="104"/>
      <c r="D5" s="104"/>
      <c r="E5" s="104"/>
      <c r="F5" s="104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14" t="s">
        <v>546</v>
      </c>
      <c r="B6" s="114"/>
      <c r="C6" s="114"/>
      <c r="D6" s="114"/>
      <c r="E6" s="114"/>
      <c r="F6" s="114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14" t="s">
        <v>563</v>
      </c>
      <c r="B7" s="114"/>
      <c r="C7" s="114"/>
      <c r="D7" s="114"/>
      <c r="E7" s="114"/>
      <c r="F7" s="114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14" t="s">
        <v>747</v>
      </c>
      <c r="B8" s="114"/>
      <c r="C8" s="114"/>
      <c r="D8" s="114"/>
      <c r="E8" s="114"/>
      <c r="F8" s="114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14" t="s">
        <v>748</v>
      </c>
      <c r="B9" s="114"/>
      <c r="C9" s="114"/>
      <c r="D9" s="114"/>
      <c r="E9" s="114"/>
      <c r="F9" s="114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03" t="s">
        <v>203</v>
      </c>
      <c r="B11" s="103"/>
      <c r="C11" s="103"/>
      <c r="D11" s="103"/>
      <c r="E11" s="103"/>
      <c r="F11" s="103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00" t="s">
        <v>736</v>
      </c>
      <c r="B13" s="100"/>
      <c r="C13" s="100"/>
      <c r="D13" s="100"/>
      <c r="E13" s="100"/>
      <c r="F13" s="100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15" t="s">
        <v>1</v>
      </c>
      <c r="F17" s="116"/>
    </row>
    <row r="18" spans="1:6" ht="27" customHeight="1">
      <c r="A18" s="107" t="s">
        <v>204</v>
      </c>
      <c r="B18" s="6" t="s">
        <v>205</v>
      </c>
      <c r="C18" s="109" t="s">
        <v>206</v>
      </c>
      <c r="D18" s="111" t="s">
        <v>207</v>
      </c>
      <c r="E18" s="112"/>
      <c r="F18" s="113"/>
    </row>
    <row r="19" spans="1:6" ht="21" customHeight="1">
      <c r="A19" s="108"/>
      <c r="B19" s="14" t="s">
        <v>208</v>
      </c>
      <c r="C19" s="110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3440268</v>
      </c>
      <c r="E21" s="9">
        <f>SUM(E23,E176,E214)</f>
        <v>2804415.1999999997</v>
      </c>
      <c r="F21" s="9">
        <f>SUM(F23,F176,F214)</f>
        <v>1153203.8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2287064.1999999997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367066.19999999995</v>
      </c>
      <c r="E38" s="9">
        <f>SUM(E40,E49,E54,E64,E67,E71)</f>
        <v>367066.19999999995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15337.3</v>
      </c>
      <c r="E64" s="9">
        <f>E66</f>
        <v>15337.3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15337.3</v>
      </c>
      <c r="E66" s="9">
        <v>15337.3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65852.5</v>
      </c>
      <c r="E71" s="9">
        <f>SUM(E73:E80)</f>
        <v>65852.5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6548.3</v>
      </c>
      <c r="E79" s="9">
        <v>6548.3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35914.199999999997</v>
      </c>
      <c r="E80" s="9">
        <v>35914.199999999997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1092319.8999999999</v>
      </c>
      <c r="E96" s="9">
        <f>SUM(E98,E102)</f>
        <v>1092319.8999999999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1092319.8999999999</v>
      </c>
      <c r="E98" s="9">
        <f>SUM(E100:E101)</f>
        <v>1092319.8999999999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1092319.8999999999</v>
      </c>
      <c r="E100" s="20">
        <v>1092319.8999999999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261022.6</v>
      </c>
      <c r="E147" s="9">
        <f>SUM(E149,E153,E159,E162,E166,E169,E172)</f>
        <v>778373.6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248812.6</v>
      </c>
      <c r="E172" s="9">
        <f>SUM(E174)</f>
        <v>766163.6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248812.6</v>
      </c>
      <c r="E174" s="9">
        <v>766163.6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517351</v>
      </c>
      <c r="E175" s="10">
        <v>517351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1283804.1000000001</v>
      </c>
      <c r="E176" s="9" t="s">
        <v>2</v>
      </c>
      <c r="F176" s="9">
        <f>SUM(F178,F196,F202,F205,F211)</f>
        <v>1283804.1000000001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1283804.1000000001</v>
      </c>
      <c r="E178" s="9" t="s">
        <v>2</v>
      </c>
      <c r="F178" s="9">
        <f>SUM(F180,F185,F190)</f>
        <v>1283804.1000000001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1092560.5</v>
      </c>
      <c r="E180" s="9" t="s">
        <v>2</v>
      </c>
      <c r="F180" s="9">
        <f>SUM(F182:F184)</f>
        <v>1092560.5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1092560.5</v>
      </c>
      <c r="E184" s="9" t="s">
        <v>2</v>
      </c>
      <c r="F184" s="9">
        <v>1092560.5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169243.6</v>
      </c>
      <c r="E185" s="9" t="s">
        <v>2</v>
      </c>
      <c r="F185" s="9">
        <f>SUM(F187:F189)</f>
        <v>169243.6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21828.2</v>
      </c>
      <c r="E188" s="9" t="s">
        <v>2</v>
      </c>
      <c r="F188" s="9">
        <v>21828.2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147415.4</v>
      </c>
      <c r="E189" s="9" t="s">
        <v>2</v>
      </c>
      <c r="F189" s="9">
        <v>147415.4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297" workbookViewId="0">
      <selection activeCell="E346" sqref="E346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48.28515625" style="3" customWidth="1"/>
    <col min="6" max="6" width="12.28515625" style="83" customWidth="1"/>
    <col min="7" max="7" width="11.42578125" style="83" customWidth="1"/>
    <col min="8" max="8" width="11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18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15.75" customHeight="1">
      <c r="A1" s="104" t="s">
        <v>741</v>
      </c>
      <c r="B1" s="104"/>
      <c r="C1" s="104"/>
      <c r="D1" s="104"/>
      <c r="E1" s="104"/>
      <c r="F1" s="104"/>
      <c r="G1" s="104"/>
      <c r="H1" s="104"/>
      <c r="O1" s="117">
        <v>734.4</v>
      </c>
    </row>
    <row r="2" spans="1:42" s="23" customFormat="1" ht="1.5" hidden="1" customHeight="1">
      <c r="A2" s="93"/>
      <c r="B2" s="93"/>
      <c r="C2" s="93"/>
      <c r="D2" s="93"/>
      <c r="E2" s="93"/>
      <c r="F2" s="93"/>
      <c r="G2" s="119" t="s">
        <v>729</v>
      </c>
      <c r="H2" s="119"/>
      <c r="O2" s="117"/>
    </row>
    <row r="3" spans="1:42" s="2" customFormat="1" ht="18" customHeight="1">
      <c r="A3" s="104" t="s">
        <v>546</v>
      </c>
      <c r="B3" s="104"/>
      <c r="C3" s="104"/>
      <c r="D3" s="104"/>
      <c r="E3" s="104"/>
      <c r="F3" s="104"/>
      <c r="G3" s="104"/>
      <c r="H3" s="104"/>
      <c r="I3" s="91"/>
      <c r="J3" s="91"/>
      <c r="K3" s="91"/>
      <c r="L3" s="91"/>
      <c r="M3" s="91"/>
      <c r="N3" s="91"/>
      <c r="O3" s="117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04" t="s">
        <v>563</v>
      </c>
      <c r="B4" s="104"/>
      <c r="C4" s="104"/>
      <c r="D4" s="104"/>
      <c r="E4" s="104"/>
      <c r="F4" s="104"/>
      <c r="G4" s="104"/>
      <c r="H4" s="104"/>
      <c r="I4" s="91"/>
      <c r="J4" s="91"/>
      <c r="K4" s="91"/>
      <c r="L4" s="91"/>
      <c r="M4" s="91"/>
      <c r="N4" s="91"/>
      <c r="O4" s="117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04" t="s">
        <v>745</v>
      </c>
      <c r="B5" s="104"/>
      <c r="C5" s="104"/>
      <c r="D5" s="104"/>
      <c r="E5" s="104"/>
      <c r="F5" s="104"/>
      <c r="G5" s="104"/>
      <c r="H5" s="104"/>
      <c r="I5" s="91"/>
      <c r="J5" s="91"/>
      <c r="K5" s="91"/>
      <c r="L5" s="91"/>
      <c r="M5" s="91"/>
      <c r="N5" s="91"/>
      <c r="O5" s="117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04" t="s">
        <v>749</v>
      </c>
      <c r="B6" s="104"/>
      <c r="C6" s="104"/>
      <c r="D6" s="104"/>
      <c r="E6" s="104"/>
      <c r="F6" s="104"/>
      <c r="G6" s="104"/>
      <c r="H6" s="104"/>
      <c r="I6" s="91"/>
      <c r="J6" s="91"/>
      <c r="K6" s="91"/>
      <c r="L6" s="91"/>
      <c r="M6" s="91"/>
      <c r="N6" s="91"/>
      <c r="O6" s="117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17"/>
    </row>
    <row r="8" spans="1:42" s="11" customFormat="1" ht="14.25" customHeight="1">
      <c r="A8" s="120" t="s">
        <v>480</v>
      </c>
      <c r="B8" s="120"/>
      <c r="C8" s="120"/>
      <c r="D8" s="120"/>
      <c r="E8" s="120"/>
      <c r="F8" s="120"/>
      <c r="G8" s="120"/>
      <c r="H8" s="120"/>
      <c r="O8" s="117"/>
    </row>
    <row r="9" spans="1:42" s="11" customFormat="1" ht="27.75" customHeight="1">
      <c r="A9" s="106" t="s">
        <v>735</v>
      </c>
      <c r="B9" s="106"/>
      <c r="C9" s="106"/>
      <c r="D9" s="106"/>
      <c r="E9" s="106"/>
      <c r="F9" s="106"/>
      <c r="G9" s="106"/>
      <c r="H9" s="106"/>
      <c r="O9" s="117"/>
    </row>
    <row r="10" spans="1:42" ht="15" hidden="1" customHeight="1">
      <c r="O10" s="117"/>
    </row>
    <row r="11" spans="1:42" ht="15" hidden="1" customHeight="1">
      <c r="O11" s="117"/>
    </row>
    <row r="12" spans="1:42" ht="13.5" customHeight="1">
      <c r="A12" s="5"/>
      <c r="B12" s="5"/>
      <c r="C12" s="5"/>
      <c r="D12" s="5"/>
      <c r="E12" s="5"/>
      <c r="F12" s="84"/>
      <c r="G12" s="121" t="s">
        <v>1</v>
      </c>
      <c r="H12" s="122"/>
      <c r="I12" s="123"/>
      <c r="O12" s="117"/>
    </row>
    <row r="13" spans="1:42" ht="51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17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17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3440268</v>
      </c>
      <c r="G15" s="9">
        <f>SUM(G16,G102,G119,G148,G211,G251,G281,G310,G344,G375,G399)</f>
        <v>2804415.2</v>
      </c>
      <c r="H15" s="9">
        <f>SUM(H16,H102,H119,H148,H211,H251,H281,H310,H344,H375,H399)</f>
        <v>1153203.8</v>
      </c>
      <c r="K15" s="4"/>
      <c r="M15" s="4"/>
      <c r="O15" s="117"/>
      <c r="P15" s="4"/>
      <c r="Q15" s="4"/>
    </row>
    <row r="16" spans="1:42" ht="48.7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825183</v>
      </c>
      <c r="G16" s="9">
        <f>SUM(G18,G46,G50,G67,G70,G73,G93,G96)</f>
        <v>511990</v>
      </c>
      <c r="H16" s="9">
        <f>SUM(H18,H46,H50,H67,H70,H73,H93,H96)</f>
        <v>313193</v>
      </c>
      <c r="O16" s="117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17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17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17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17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17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17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17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17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17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17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17"/>
    </row>
    <row r="28" spans="1:15" s="76" customFormat="1" ht="25.5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17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17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17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17"/>
    </row>
    <row r="32" spans="1:15" s="76" customFormat="1">
      <c r="A32" s="7"/>
      <c r="B32" s="7"/>
      <c r="C32" s="7"/>
      <c r="D32" s="7"/>
      <c r="E32" s="125" t="s">
        <v>496</v>
      </c>
      <c r="F32" s="9">
        <f t="shared" si="0"/>
        <v>1500</v>
      </c>
      <c r="G32" s="9">
        <v>1500</v>
      </c>
      <c r="H32" s="87">
        <v>0</v>
      </c>
      <c r="O32" s="117"/>
    </row>
    <row r="33" spans="1:16" s="76" customFormat="1">
      <c r="A33" s="7"/>
      <c r="B33" s="7"/>
      <c r="C33" s="7"/>
      <c r="D33" s="7"/>
      <c r="E33" s="125" t="s">
        <v>497</v>
      </c>
      <c r="F33" s="9">
        <f t="shared" si="0"/>
        <v>1800</v>
      </c>
      <c r="G33" s="9">
        <v>1800</v>
      </c>
      <c r="H33" s="87">
        <v>0</v>
      </c>
      <c r="O33" s="117"/>
    </row>
    <row r="34" spans="1:16" s="76" customFormat="1" ht="25.5">
      <c r="A34" s="7"/>
      <c r="B34" s="7"/>
      <c r="C34" s="7"/>
      <c r="D34" s="7"/>
      <c r="E34" s="125" t="s">
        <v>498</v>
      </c>
      <c r="F34" s="9">
        <f>SUM(G34:H34)</f>
        <v>9800</v>
      </c>
      <c r="G34" s="9">
        <v>9800</v>
      </c>
      <c r="H34" s="87">
        <v>0</v>
      </c>
      <c r="O34" s="117"/>
    </row>
    <row r="35" spans="1:16" s="76" customFormat="1">
      <c r="A35" s="7"/>
      <c r="B35" s="7"/>
      <c r="C35" s="7"/>
      <c r="D35" s="7"/>
      <c r="E35" s="125" t="s">
        <v>499</v>
      </c>
      <c r="F35" s="9">
        <f t="shared" si="0"/>
        <v>3700</v>
      </c>
      <c r="G35" s="9">
        <v>3700</v>
      </c>
      <c r="H35" s="87">
        <v>0</v>
      </c>
      <c r="O35" s="117"/>
    </row>
    <row r="36" spans="1:16" s="76" customFormat="1">
      <c r="A36" s="7"/>
      <c r="B36" s="7"/>
      <c r="C36" s="7"/>
      <c r="D36" s="7"/>
      <c r="E36" s="12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17"/>
      <c r="P36" s="80"/>
    </row>
    <row r="37" spans="1:16" s="76" customFormat="1">
      <c r="A37" s="7"/>
      <c r="B37" s="7"/>
      <c r="C37" s="7"/>
      <c r="D37" s="7"/>
      <c r="E37" s="126" t="s">
        <v>501</v>
      </c>
      <c r="F37" s="9">
        <f t="shared" si="0"/>
        <v>0</v>
      </c>
      <c r="G37" s="9">
        <v>0</v>
      </c>
      <c r="H37" s="87">
        <v>0</v>
      </c>
      <c r="O37" s="117"/>
    </row>
    <row r="38" spans="1:16" s="76" customFormat="1">
      <c r="A38" s="7"/>
      <c r="B38" s="7"/>
      <c r="C38" s="7"/>
      <c r="D38" s="7"/>
      <c r="E38" s="126" t="s">
        <v>502</v>
      </c>
      <c r="F38" s="9">
        <f t="shared" si="0"/>
        <v>2500</v>
      </c>
      <c r="G38" s="9">
        <v>2500</v>
      </c>
      <c r="H38" s="87">
        <v>0</v>
      </c>
      <c r="O38" s="117"/>
    </row>
    <row r="39" spans="1:16" s="76" customFormat="1">
      <c r="A39" s="7"/>
      <c r="B39" s="7"/>
      <c r="C39" s="7"/>
      <c r="D39" s="7"/>
      <c r="E39" s="126" t="s">
        <v>515</v>
      </c>
      <c r="F39" s="9">
        <f>G39</f>
        <v>3500</v>
      </c>
      <c r="G39" s="9">
        <v>3500</v>
      </c>
      <c r="H39" s="87">
        <v>0</v>
      </c>
      <c r="O39" s="117"/>
    </row>
    <row r="40" spans="1:16" s="76" customFormat="1">
      <c r="A40" s="7"/>
      <c r="B40" s="7"/>
      <c r="C40" s="7"/>
      <c r="D40" s="7"/>
      <c r="E40" s="126" t="s">
        <v>503</v>
      </c>
      <c r="F40" s="9">
        <f t="shared" si="0"/>
        <v>200</v>
      </c>
      <c r="G40" s="9">
        <v>200</v>
      </c>
      <c r="H40" s="87">
        <v>0</v>
      </c>
      <c r="O40" s="117"/>
    </row>
    <row r="41" spans="1:16" s="76" customFormat="1" ht="25.5">
      <c r="A41" s="7"/>
      <c r="B41" s="7"/>
      <c r="C41" s="7"/>
      <c r="D41" s="7"/>
      <c r="E41" s="126" t="s">
        <v>520</v>
      </c>
      <c r="F41" s="9">
        <f>H41</f>
        <v>0</v>
      </c>
      <c r="G41" s="9">
        <v>0</v>
      </c>
      <c r="H41" s="87">
        <v>0</v>
      </c>
      <c r="O41" s="117"/>
    </row>
    <row r="42" spans="1:16" s="76" customFormat="1">
      <c r="A42" s="7"/>
      <c r="B42" s="7"/>
      <c r="C42" s="7"/>
      <c r="D42" s="7"/>
      <c r="E42" s="127" t="s">
        <v>504</v>
      </c>
      <c r="F42" s="9">
        <f t="shared" si="0"/>
        <v>0</v>
      </c>
      <c r="G42" s="9">
        <v>0</v>
      </c>
      <c r="H42" s="87">
        <v>0</v>
      </c>
      <c r="O42" s="117"/>
    </row>
    <row r="43" spans="1:16" s="76" customFormat="1">
      <c r="A43" s="7"/>
      <c r="B43" s="7"/>
      <c r="C43" s="7"/>
      <c r="D43" s="7"/>
      <c r="E43" s="126" t="s">
        <v>505</v>
      </c>
      <c r="F43" s="9">
        <f t="shared" si="0"/>
        <v>10000</v>
      </c>
      <c r="G43" s="9">
        <v>0</v>
      </c>
      <c r="H43" s="9">
        <v>10000</v>
      </c>
      <c r="O43" s="117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17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17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17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17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17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17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17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17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17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17"/>
    </row>
    <row r="54" spans="1:15" ht="25.5" hidden="1">
      <c r="A54" s="7"/>
      <c r="B54" s="7"/>
      <c r="C54" s="7"/>
      <c r="D54" s="7"/>
      <c r="E54" s="128" t="s">
        <v>506</v>
      </c>
      <c r="F54" s="9">
        <f t="shared" ref="F54:F60" si="1">SUM(G54:H54)</f>
        <v>0</v>
      </c>
      <c r="G54" s="87">
        <v>0</v>
      </c>
      <c r="H54" s="87"/>
      <c r="O54" s="117"/>
    </row>
    <row r="55" spans="1:15" ht="25.5" hidden="1">
      <c r="A55" s="7"/>
      <c r="B55" s="7"/>
      <c r="C55" s="7"/>
      <c r="D55" s="7"/>
      <c r="E55" s="128" t="s">
        <v>507</v>
      </c>
      <c r="F55" s="9">
        <f t="shared" si="1"/>
        <v>0</v>
      </c>
      <c r="G55" s="87"/>
      <c r="H55" s="87"/>
      <c r="O55" s="117"/>
    </row>
    <row r="56" spans="1:15" hidden="1">
      <c r="A56" s="7"/>
      <c r="B56" s="7"/>
      <c r="C56" s="7"/>
      <c r="D56" s="7"/>
      <c r="E56" s="128" t="s">
        <v>508</v>
      </c>
      <c r="F56" s="9">
        <f t="shared" si="1"/>
        <v>0</v>
      </c>
      <c r="G56" s="87"/>
      <c r="H56" s="87"/>
      <c r="O56" s="117"/>
    </row>
    <row r="57" spans="1:15" hidden="1">
      <c r="A57" s="7"/>
      <c r="B57" s="7"/>
      <c r="C57" s="7"/>
      <c r="D57" s="7"/>
      <c r="E57" s="128" t="s">
        <v>489</v>
      </c>
      <c r="F57" s="9">
        <f t="shared" si="1"/>
        <v>0</v>
      </c>
      <c r="G57" s="87"/>
      <c r="H57" s="87"/>
      <c r="O57" s="117"/>
    </row>
    <row r="58" spans="1:15" hidden="1">
      <c r="A58" s="7"/>
      <c r="B58" s="7"/>
      <c r="C58" s="7"/>
      <c r="D58" s="7"/>
      <c r="E58" s="125" t="s">
        <v>509</v>
      </c>
      <c r="F58" s="9">
        <f t="shared" si="1"/>
        <v>0</v>
      </c>
      <c r="G58" s="87"/>
      <c r="H58" s="87"/>
      <c r="O58" s="117"/>
    </row>
    <row r="59" spans="1:15" hidden="1">
      <c r="A59" s="7"/>
      <c r="B59" s="7"/>
      <c r="C59" s="7"/>
      <c r="D59" s="7"/>
      <c r="E59" s="125" t="s">
        <v>510</v>
      </c>
      <c r="F59" s="9">
        <f t="shared" si="1"/>
        <v>0</v>
      </c>
      <c r="G59" s="87"/>
      <c r="H59" s="87"/>
      <c r="O59" s="117"/>
    </row>
    <row r="60" spans="1:15" hidden="1">
      <c r="A60" s="7"/>
      <c r="B60" s="7"/>
      <c r="C60" s="7"/>
      <c r="D60" s="7"/>
      <c r="E60" s="125" t="s">
        <v>511</v>
      </c>
      <c r="F60" s="9">
        <f t="shared" si="1"/>
        <v>0</v>
      </c>
      <c r="G60" s="87"/>
      <c r="H60" s="87"/>
      <c r="O60" s="117"/>
    </row>
    <row r="61" spans="1:15" hidden="1">
      <c r="A61" s="7"/>
      <c r="B61" s="7"/>
      <c r="C61" s="7"/>
      <c r="D61" s="7"/>
      <c r="E61" s="125" t="s">
        <v>564</v>
      </c>
      <c r="F61" s="9">
        <v>0</v>
      </c>
      <c r="G61" s="87">
        <v>0</v>
      </c>
      <c r="H61" s="87"/>
      <c r="O61" s="117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17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17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17"/>
    </row>
    <row r="65" spans="1:15" ht="25.5" hidden="1">
      <c r="A65" s="7"/>
      <c r="B65" s="7"/>
      <c r="C65" s="7"/>
      <c r="D65" s="7"/>
      <c r="E65" s="128" t="s">
        <v>506</v>
      </c>
      <c r="F65" s="9">
        <f>SUM(G65:H65)</f>
        <v>0</v>
      </c>
      <c r="G65" s="87">
        <v>0</v>
      </c>
      <c r="H65" s="87">
        <v>0</v>
      </c>
      <c r="O65" s="117"/>
    </row>
    <row r="66" spans="1:15" hidden="1">
      <c r="A66" s="7"/>
      <c r="B66" s="7"/>
      <c r="C66" s="7"/>
      <c r="D66" s="7"/>
      <c r="E66" s="128" t="s">
        <v>512</v>
      </c>
      <c r="F66" s="9">
        <f>SUM(G66:H66)</f>
        <v>0</v>
      </c>
      <c r="G66" s="87">
        <v>0</v>
      </c>
      <c r="H66" s="87">
        <v>0</v>
      </c>
      <c r="O66" s="117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17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17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17"/>
    </row>
    <row r="70" spans="1:15" ht="38.2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17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17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17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397353</v>
      </c>
      <c r="G73" s="9">
        <f>SUM(G75)</f>
        <v>94160</v>
      </c>
      <c r="H73" s="9">
        <f>SUM(H75)</f>
        <v>303193</v>
      </c>
      <c r="O73" s="117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17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397353</v>
      </c>
      <c r="G75" s="9">
        <f>SUM(G77:G92)</f>
        <v>94160</v>
      </c>
      <c r="H75" s="9">
        <f>SUM(H77:H92)</f>
        <v>303193</v>
      </c>
      <c r="O75" s="117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17"/>
    </row>
    <row r="77" spans="1:15" s="76" customFormat="1">
      <c r="A77" s="7"/>
      <c r="B77" s="7"/>
      <c r="C77" s="7"/>
      <c r="D77" s="7"/>
      <c r="E77" s="128" t="s">
        <v>513</v>
      </c>
      <c r="F77" s="9">
        <f>SUM(G77:H77)</f>
        <v>21000</v>
      </c>
      <c r="G77" s="9">
        <v>21000</v>
      </c>
      <c r="H77" s="9">
        <v>0</v>
      </c>
      <c r="O77" s="117"/>
    </row>
    <row r="78" spans="1:15" s="76" customFormat="1">
      <c r="A78" s="7"/>
      <c r="B78" s="7"/>
      <c r="C78" s="7"/>
      <c r="D78" s="7"/>
      <c r="E78" s="12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17"/>
    </row>
    <row r="79" spans="1:15" s="76" customFormat="1">
      <c r="A79" s="7"/>
      <c r="B79" s="7"/>
      <c r="C79" s="7"/>
      <c r="D79" s="7"/>
      <c r="E79" s="128" t="s">
        <v>489</v>
      </c>
      <c r="F79" s="9">
        <f t="shared" si="2"/>
        <v>400</v>
      </c>
      <c r="G79" s="9">
        <v>400</v>
      </c>
      <c r="H79" s="9">
        <v>0</v>
      </c>
      <c r="O79" s="117"/>
    </row>
    <row r="80" spans="1:15" s="76" customFormat="1">
      <c r="A80" s="7"/>
      <c r="B80" s="7"/>
      <c r="C80" s="7"/>
      <c r="D80" s="7"/>
      <c r="E80" s="128" t="s">
        <v>514</v>
      </c>
      <c r="F80" s="9">
        <f t="shared" si="2"/>
        <v>800</v>
      </c>
      <c r="G80" s="9">
        <v>800</v>
      </c>
      <c r="H80" s="9">
        <v>0</v>
      </c>
      <c r="O80" s="117"/>
    </row>
    <row r="81" spans="1:15" s="76" customFormat="1">
      <c r="A81" s="7"/>
      <c r="B81" s="7"/>
      <c r="C81" s="7"/>
      <c r="D81" s="7"/>
      <c r="E81" s="128" t="s">
        <v>494</v>
      </c>
      <c r="F81" s="9">
        <f>SUM(G81:H81)</f>
        <v>400</v>
      </c>
      <c r="G81" s="9">
        <v>400</v>
      </c>
      <c r="H81" s="9">
        <v>0</v>
      </c>
      <c r="O81" s="117"/>
    </row>
    <row r="82" spans="1:15" s="76" customFormat="1">
      <c r="A82" s="7"/>
      <c r="B82" s="7"/>
      <c r="C82" s="7"/>
      <c r="D82" s="7"/>
      <c r="E82" s="125" t="s">
        <v>542</v>
      </c>
      <c r="F82" s="9">
        <f>G82</f>
        <v>26000</v>
      </c>
      <c r="G82" s="9">
        <v>26000</v>
      </c>
      <c r="H82" s="9">
        <v>0</v>
      </c>
      <c r="O82" s="117"/>
    </row>
    <row r="83" spans="1:15" s="76" customFormat="1">
      <c r="A83" s="7"/>
      <c r="B83" s="7"/>
      <c r="C83" s="7"/>
      <c r="D83" s="7"/>
      <c r="E83" s="125" t="s">
        <v>497</v>
      </c>
      <c r="F83" s="9">
        <f t="shared" si="2"/>
        <v>8500</v>
      </c>
      <c r="G83" s="9">
        <v>8500</v>
      </c>
      <c r="H83" s="9">
        <v>0</v>
      </c>
      <c r="O83" s="117"/>
    </row>
    <row r="84" spans="1:15" s="76" customFormat="1">
      <c r="A84" s="7"/>
      <c r="B84" s="7"/>
      <c r="C84" s="7"/>
      <c r="D84" s="7"/>
      <c r="E84" s="125" t="s">
        <v>515</v>
      </c>
      <c r="F84" s="9">
        <f t="shared" si="2"/>
        <v>12400</v>
      </c>
      <c r="G84" s="9">
        <v>12400</v>
      </c>
      <c r="H84" s="9">
        <v>0</v>
      </c>
      <c r="O84" s="117"/>
    </row>
    <row r="85" spans="1:15" s="76" customFormat="1" ht="38.25">
      <c r="A85" s="7"/>
      <c r="B85" s="7"/>
      <c r="C85" s="7"/>
      <c r="D85" s="7"/>
      <c r="E85" s="125" t="s">
        <v>565</v>
      </c>
      <c r="F85" s="9">
        <f t="shared" si="2"/>
        <v>1160</v>
      </c>
      <c r="G85" s="9">
        <v>1160</v>
      </c>
      <c r="H85" s="9">
        <v>0</v>
      </c>
      <c r="O85" s="117"/>
    </row>
    <row r="86" spans="1:15" s="76" customFormat="1">
      <c r="A86" s="7"/>
      <c r="B86" s="7"/>
      <c r="C86" s="7"/>
      <c r="D86" s="7"/>
      <c r="E86" s="125" t="s">
        <v>568</v>
      </c>
      <c r="F86" s="88">
        <f>G86</f>
        <v>11000</v>
      </c>
      <c r="G86" s="88">
        <v>11000</v>
      </c>
      <c r="H86" s="9">
        <v>0</v>
      </c>
      <c r="O86" s="117"/>
    </row>
    <row r="87" spans="1:15" s="76" customFormat="1" ht="25.5">
      <c r="A87" s="7"/>
      <c r="B87" s="7"/>
      <c r="C87" s="7"/>
      <c r="D87" s="7"/>
      <c r="E87" s="125" t="s">
        <v>516</v>
      </c>
      <c r="F87" s="9">
        <f t="shared" si="2"/>
        <v>5000</v>
      </c>
      <c r="G87" s="9">
        <v>5000</v>
      </c>
      <c r="H87" s="9">
        <v>0</v>
      </c>
      <c r="O87" s="117"/>
    </row>
    <row r="88" spans="1:15" s="76" customFormat="1">
      <c r="A88" s="7"/>
      <c r="B88" s="7"/>
      <c r="C88" s="7"/>
      <c r="D88" s="7"/>
      <c r="E88" s="125" t="s">
        <v>503</v>
      </c>
      <c r="F88" s="9">
        <f t="shared" si="2"/>
        <v>2500</v>
      </c>
      <c r="G88" s="9">
        <v>2500</v>
      </c>
      <c r="H88" s="9">
        <v>0</v>
      </c>
      <c r="O88" s="117"/>
    </row>
    <row r="89" spans="1:15" s="76" customFormat="1">
      <c r="A89" s="7"/>
      <c r="B89" s="7"/>
      <c r="C89" s="7"/>
      <c r="D89" s="7"/>
      <c r="E89" s="12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17"/>
    </row>
    <row r="90" spans="1:15" s="76" customFormat="1" ht="25.5">
      <c r="A90" s="7"/>
      <c r="B90" s="7"/>
      <c r="C90" s="7"/>
      <c r="D90" s="7"/>
      <c r="E90" s="128" t="s">
        <v>520</v>
      </c>
      <c r="F90" s="9">
        <f>SUM(G90:H90)</f>
        <v>136031.4</v>
      </c>
      <c r="G90" s="9">
        <v>0</v>
      </c>
      <c r="H90" s="9">
        <v>136031.4</v>
      </c>
      <c r="I90" s="76" t="s">
        <v>521</v>
      </c>
      <c r="O90" s="117"/>
    </row>
    <row r="91" spans="1:15" s="76" customFormat="1">
      <c r="A91" s="7"/>
      <c r="B91" s="7"/>
      <c r="C91" s="7"/>
      <c r="D91" s="7"/>
      <c r="E91" s="125" t="s">
        <v>566</v>
      </c>
      <c r="F91" s="9">
        <f>H91</f>
        <v>145161.60000000001</v>
      </c>
      <c r="G91" s="9">
        <v>0</v>
      </c>
      <c r="H91" s="9">
        <v>145161.60000000001</v>
      </c>
      <c r="O91" s="117"/>
    </row>
    <row r="92" spans="1:15" s="76" customFormat="1">
      <c r="A92" s="7"/>
      <c r="B92" s="7"/>
      <c r="C92" s="7"/>
      <c r="D92" s="7"/>
      <c r="E92" s="125" t="s">
        <v>522</v>
      </c>
      <c r="F92" s="9">
        <f t="shared" si="2"/>
        <v>22000</v>
      </c>
      <c r="G92" s="9">
        <v>0</v>
      </c>
      <c r="H92" s="9">
        <v>22000</v>
      </c>
      <c r="O92" s="117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17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17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17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17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17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17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17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17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17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17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17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17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17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17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17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17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17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17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17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17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17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17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17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17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17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17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17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17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17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17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17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17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17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17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17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17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17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17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17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17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17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17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17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17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17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17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17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17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17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17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17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17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17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17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17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338365.39999999997</v>
      </c>
      <c r="G148" s="9">
        <f>SUM(G150,G154,G163,G171,G176,G187,G190,G196,G205)</f>
        <v>125274.4</v>
      </c>
      <c r="H148" s="9">
        <f>SUM(H150,H154,H163,H171,H176,H187,H190,H196,H205)</f>
        <v>213091</v>
      </c>
      <c r="O148" s="117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17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17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17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17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17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17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17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17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17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17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17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17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17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17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17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17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17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17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17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17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17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17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17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17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17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17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17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375691.3</v>
      </c>
      <c r="G176" s="9">
        <f>G178</f>
        <v>32000</v>
      </c>
      <c r="H176" s="9">
        <f>H178</f>
        <v>343691.3</v>
      </c>
      <c r="O176" s="117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17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375691.3</v>
      </c>
      <c r="G178" s="9">
        <f>SUM(G180:G182)</f>
        <v>32000</v>
      </c>
      <c r="H178" s="9">
        <f>H182</f>
        <v>343691.3</v>
      </c>
      <c r="O178" s="117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17"/>
    </row>
    <row r="180" spans="1:15" ht="25.5">
      <c r="A180" s="7"/>
      <c r="B180" s="7"/>
      <c r="C180" s="7"/>
      <c r="D180" s="7"/>
      <c r="E180" s="128" t="s">
        <v>524</v>
      </c>
      <c r="F180" s="9">
        <f>SUM(G180:H180)</f>
        <v>32000</v>
      </c>
      <c r="G180" s="9">
        <v>32000</v>
      </c>
      <c r="H180" s="9">
        <v>0</v>
      </c>
      <c r="O180" s="117"/>
    </row>
    <row r="181" spans="1:15">
      <c r="A181" s="7"/>
      <c r="B181" s="7"/>
      <c r="C181" s="7"/>
      <c r="D181" s="7"/>
      <c r="E181" s="128" t="s">
        <v>517</v>
      </c>
      <c r="F181" s="9">
        <f>SUM(G181:H181)</f>
        <v>0</v>
      </c>
      <c r="G181" s="9"/>
      <c r="H181" s="9"/>
      <c r="O181" s="117"/>
    </row>
    <row r="182" spans="1:15" ht="25.5">
      <c r="A182" s="7"/>
      <c r="B182" s="7"/>
      <c r="C182" s="7"/>
      <c r="D182" s="7"/>
      <c r="E182" s="128" t="s">
        <v>520</v>
      </c>
      <c r="F182" s="9">
        <f>SUM(G182:H182)</f>
        <v>343691.3</v>
      </c>
      <c r="G182" s="9">
        <v>0</v>
      </c>
      <c r="H182" s="9">
        <v>343691.3</v>
      </c>
      <c r="O182" s="117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17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17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17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17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17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17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17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17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17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17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17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17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17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17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17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17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17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17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17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17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17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17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17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17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17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17"/>
    </row>
    <row r="209" spans="1:15">
      <c r="A209" s="7"/>
      <c r="B209" s="7"/>
      <c r="C209" s="7"/>
      <c r="D209" s="7"/>
      <c r="E209" s="129" t="s">
        <v>525</v>
      </c>
      <c r="F209" s="9">
        <f>SUM(G209:H209)</f>
        <v>-10600</v>
      </c>
      <c r="G209" s="9">
        <v>0</v>
      </c>
      <c r="H209" s="20">
        <v>-10600</v>
      </c>
      <c r="O209" s="117"/>
    </row>
    <row r="210" spans="1:15">
      <c r="A210" s="7"/>
      <c r="B210" s="7"/>
      <c r="C210" s="7"/>
      <c r="D210" s="7"/>
      <c r="E210" s="129" t="s">
        <v>526</v>
      </c>
      <c r="F210" s="9">
        <f>SUM(G210:H210)</f>
        <v>-120000.3</v>
      </c>
      <c r="G210" s="9">
        <v>0</v>
      </c>
      <c r="H210" s="20">
        <v>-120000.3</v>
      </c>
      <c r="O210" s="117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273223.7</v>
      </c>
      <c r="G211" s="9">
        <f>SUM(G213,G236,G239,G242,G245,G248)</f>
        <v>273223.7</v>
      </c>
      <c r="H211" s="9">
        <f>SUM(H213,H236,H239,H242,H245,H248)</f>
        <v>0</v>
      </c>
      <c r="O211" s="117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17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273223.7</v>
      </c>
      <c r="G213" s="9">
        <f>SUM(G215)</f>
        <v>273223.7</v>
      </c>
      <c r="H213" s="9">
        <f>SUM(H215)</f>
        <v>0</v>
      </c>
      <c r="O213" s="117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17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273223.7</v>
      </c>
      <c r="G215" s="9">
        <f>SUM(G217:G235)</f>
        <v>273223.7</v>
      </c>
      <c r="H215" s="9">
        <f>SUM(H217:H235)</f>
        <v>0</v>
      </c>
      <c r="O215" s="117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17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17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17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17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17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17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17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17"/>
    </row>
    <row r="224" spans="1:15" s="76" customFormat="1">
      <c r="A224" s="7"/>
      <c r="B224" s="7"/>
      <c r="C224" s="7"/>
      <c r="D224" s="7"/>
      <c r="E224" s="126" t="s">
        <v>542</v>
      </c>
      <c r="F224" s="9">
        <f>G224</f>
        <v>69600</v>
      </c>
      <c r="G224" s="9">
        <v>69600</v>
      </c>
      <c r="H224" s="9">
        <v>0</v>
      </c>
      <c r="O224" s="117"/>
    </row>
    <row r="225" spans="1:15" s="76" customFormat="1">
      <c r="A225" s="7"/>
      <c r="B225" s="7"/>
      <c r="C225" s="7"/>
      <c r="D225" s="7"/>
      <c r="E225" s="126" t="s">
        <v>532</v>
      </c>
      <c r="F225" s="9">
        <f t="shared" ref="F225:F230" si="6">SUM(G225:H225)</f>
        <v>5037.3</v>
      </c>
      <c r="G225" s="9">
        <v>5037.3</v>
      </c>
      <c r="H225" s="9">
        <v>0</v>
      </c>
      <c r="O225" s="117"/>
    </row>
    <row r="226" spans="1:15" s="76" customFormat="1" ht="25.5">
      <c r="A226" s="7"/>
      <c r="B226" s="7"/>
      <c r="C226" s="7"/>
      <c r="D226" s="7"/>
      <c r="E226" s="130" t="s">
        <v>533</v>
      </c>
      <c r="F226" s="9">
        <f t="shared" si="6"/>
        <v>500</v>
      </c>
      <c r="G226" s="9">
        <v>500</v>
      </c>
      <c r="H226" s="9">
        <v>0</v>
      </c>
      <c r="O226" s="117"/>
    </row>
    <row r="227" spans="1:15" s="76" customFormat="1">
      <c r="A227" s="7"/>
      <c r="B227" s="7"/>
      <c r="C227" s="7"/>
      <c r="D227" s="7"/>
      <c r="E227" s="126" t="s">
        <v>534</v>
      </c>
      <c r="F227" s="9">
        <f t="shared" si="6"/>
        <v>500</v>
      </c>
      <c r="G227" s="9">
        <v>500</v>
      </c>
      <c r="H227" s="9">
        <v>0</v>
      </c>
      <c r="O227" s="117"/>
    </row>
    <row r="228" spans="1:15" s="76" customFormat="1">
      <c r="A228" s="7"/>
      <c r="B228" s="7"/>
      <c r="C228" s="7"/>
      <c r="D228" s="7"/>
      <c r="E228" s="131" t="s">
        <v>535</v>
      </c>
      <c r="F228" s="9">
        <f t="shared" si="6"/>
        <v>1190</v>
      </c>
      <c r="G228" s="9">
        <v>1190</v>
      </c>
      <c r="H228" s="9">
        <v>0</v>
      </c>
      <c r="O228" s="117"/>
    </row>
    <row r="229" spans="1:15" s="76" customFormat="1">
      <c r="A229" s="7"/>
      <c r="B229" s="7"/>
      <c r="C229" s="7"/>
      <c r="D229" s="7"/>
      <c r="E229" s="132" t="s">
        <v>536</v>
      </c>
      <c r="F229" s="9">
        <f t="shared" si="6"/>
        <v>0</v>
      </c>
      <c r="G229" s="9">
        <v>0</v>
      </c>
      <c r="H229" s="9">
        <v>0</v>
      </c>
      <c r="O229" s="117"/>
    </row>
    <row r="230" spans="1:15" s="76" customFormat="1">
      <c r="A230" s="7"/>
      <c r="B230" s="7"/>
      <c r="C230" s="7"/>
      <c r="D230" s="7"/>
      <c r="E230" s="126" t="s">
        <v>511</v>
      </c>
      <c r="F230" s="9">
        <f t="shared" si="6"/>
        <v>3510</v>
      </c>
      <c r="G230" s="9">
        <v>3510</v>
      </c>
      <c r="H230" s="9">
        <v>0</v>
      </c>
      <c r="O230" s="117"/>
    </row>
    <row r="231" spans="1:15" s="76" customFormat="1">
      <c r="A231" s="7"/>
      <c r="B231" s="7"/>
      <c r="C231" s="7"/>
      <c r="D231" s="7"/>
      <c r="E231" s="126" t="s">
        <v>728</v>
      </c>
      <c r="F231" s="9">
        <f>G231</f>
        <v>0</v>
      </c>
      <c r="G231" s="9">
        <v>0</v>
      </c>
      <c r="H231" s="9">
        <v>0</v>
      </c>
      <c r="O231" s="117"/>
    </row>
    <row r="232" spans="1:15" s="76" customFormat="1">
      <c r="A232" s="7"/>
      <c r="B232" s="7"/>
      <c r="C232" s="7"/>
      <c r="D232" s="7"/>
      <c r="E232" s="126" t="s">
        <v>537</v>
      </c>
      <c r="F232" s="9">
        <f>SUM(G232:H232)</f>
        <v>450</v>
      </c>
      <c r="G232" s="9">
        <v>450</v>
      </c>
      <c r="H232" s="9">
        <v>0</v>
      </c>
      <c r="O232" s="117"/>
    </row>
    <row r="233" spans="1:15" s="76" customFormat="1">
      <c r="A233" s="7"/>
      <c r="B233" s="7"/>
      <c r="C233" s="7"/>
      <c r="D233" s="7"/>
      <c r="E233" s="126" t="s">
        <v>538</v>
      </c>
      <c r="F233" s="9">
        <f>SUM(G233:H233)</f>
        <v>4510</v>
      </c>
      <c r="G233" s="9">
        <v>4510</v>
      </c>
      <c r="H233" s="9">
        <v>0</v>
      </c>
      <c r="O233" s="117"/>
    </row>
    <row r="234" spans="1:15" s="76" customFormat="1">
      <c r="A234" s="7"/>
      <c r="B234" s="7"/>
      <c r="C234" s="7"/>
      <c r="D234" s="7"/>
      <c r="E234" s="126" t="s">
        <v>539</v>
      </c>
      <c r="F234" s="9">
        <f>SUM(G234:H234)</f>
        <v>0</v>
      </c>
      <c r="G234" s="9">
        <v>0</v>
      </c>
      <c r="H234" s="9">
        <v>0</v>
      </c>
      <c r="O234" s="117"/>
    </row>
    <row r="235" spans="1:15" s="76" customFormat="1">
      <c r="A235" s="7"/>
      <c r="B235" s="7"/>
      <c r="C235" s="7"/>
      <c r="D235" s="7"/>
      <c r="E235" s="126" t="s">
        <v>540</v>
      </c>
      <c r="F235" s="9">
        <f>SUM(G235:H235)</f>
        <v>0</v>
      </c>
      <c r="G235" s="9"/>
      <c r="H235" s="9">
        <v>0</v>
      </c>
      <c r="O235" s="117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17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17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17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17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17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17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17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17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17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17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17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17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17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17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17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415652.3</v>
      </c>
      <c r="G251" s="9">
        <f>SUM(G253,G256,G259,G267,G272,G275)</f>
        <v>141484</v>
      </c>
      <c r="H251" s="9">
        <f>SUM(H253,H256,H259,H267,H272,H275)</f>
        <v>274168.3</v>
      </c>
      <c r="O251" s="117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17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17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17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17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17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17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17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344168.3</v>
      </c>
      <c r="G259" s="9">
        <f>SUM(G261)</f>
        <v>70000</v>
      </c>
      <c r="H259" s="9">
        <f>SUM(H261)</f>
        <v>274168.3</v>
      </c>
      <c r="O259" s="117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17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344168.3</v>
      </c>
      <c r="G261" s="9">
        <f>SUM(G263:G266)</f>
        <v>70000</v>
      </c>
      <c r="H261" s="9">
        <f>SUM(H263:H266)</f>
        <v>274168.3</v>
      </c>
      <c r="O261" s="117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17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17"/>
    </row>
    <row r="264" spans="1:15" s="76" customFormat="1" ht="25.5">
      <c r="A264" s="7"/>
      <c r="B264" s="7"/>
      <c r="C264" s="7"/>
      <c r="D264" s="7"/>
      <c r="E264" s="130" t="s">
        <v>533</v>
      </c>
      <c r="F264" s="9">
        <f>G264+H264</f>
        <v>0</v>
      </c>
      <c r="G264" s="9">
        <v>0</v>
      </c>
      <c r="H264" s="9">
        <v>0</v>
      </c>
      <c r="O264" s="117"/>
    </row>
    <row r="265" spans="1:15" s="76" customFormat="1">
      <c r="A265" s="7"/>
      <c r="B265" s="7"/>
      <c r="C265" s="7"/>
      <c r="D265" s="7"/>
      <c r="E265" s="128" t="s">
        <v>517</v>
      </c>
      <c r="F265" s="9">
        <f>SUM(G265:H265)</f>
        <v>0</v>
      </c>
      <c r="G265" s="9">
        <v>0</v>
      </c>
      <c r="H265" s="9">
        <v>0</v>
      </c>
      <c r="O265" s="117"/>
    </row>
    <row r="266" spans="1:15" ht="25.5">
      <c r="A266" s="7"/>
      <c r="B266" s="7"/>
      <c r="C266" s="7"/>
      <c r="D266" s="7"/>
      <c r="E266" s="133" t="s">
        <v>739</v>
      </c>
      <c r="F266" s="9">
        <f>SUM(G266:H266)</f>
        <v>274168.3</v>
      </c>
      <c r="G266" s="9">
        <v>0</v>
      </c>
      <c r="H266" s="9">
        <v>274168.3</v>
      </c>
      <c r="I266" s="3" t="s">
        <v>541</v>
      </c>
      <c r="O266" s="117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17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17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17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17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17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17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17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17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17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17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17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17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17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17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17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17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17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17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17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17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17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17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17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17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17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17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17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17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17"/>
    </row>
    <row r="296" spans="1:15" ht="25.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17"/>
    </row>
    <row r="297" spans="1:15" ht="25.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17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17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17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17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17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17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17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17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17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17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17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17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17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17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17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17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17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17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17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17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17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17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17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17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17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17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17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17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17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17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17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17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17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17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17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17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17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17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17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17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17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17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17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17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17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17"/>
    </row>
    <row r="343" spans="1:15" ht="25.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17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1196256.6000000001</v>
      </c>
      <c r="G344" s="9">
        <f>SUM(G345,G353,G357,G360,G363,G369,G371,G373)</f>
        <v>843505.1</v>
      </c>
      <c r="H344" s="9">
        <f>H345+H363</f>
        <v>352751.5</v>
      </c>
      <c r="O344" s="117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1001775</v>
      </c>
      <c r="G345" s="9">
        <f>SUM(G346)</f>
        <v>649023.5</v>
      </c>
      <c r="H345" s="9">
        <f>SUM(H346)</f>
        <v>352751.5</v>
      </c>
      <c r="O345" s="117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1001775</v>
      </c>
      <c r="G346" s="9">
        <f>SUM(G348:G351)</f>
        <v>649023.5</v>
      </c>
      <c r="H346" s="20">
        <f>H352+H353+H354</f>
        <v>352751.5</v>
      </c>
      <c r="O346" s="117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17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17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647021</v>
      </c>
      <c r="G349" s="9">
        <v>647021</v>
      </c>
      <c r="H349" s="87">
        <v>0</v>
      </c>
      <c r="O349" s="117"/>
    </row>
    <row r="350" spans="1:15" s="76" customFormat="1">
      <c r="A350" s="7"/>
      <c r="B350" s="7"/>
      <c r="C350" s="7"/>
      <c r="D350" s="7"/>
      <c r="E350" s="126" t="s">
        <v>511</v>
      </c>
      <c r="F350" s="9">
        <f>SUM(G350:H350)</f>
        <v>538.29999999999995</v>
      </c>
      <c r="G350" s="9">
        <v>538.29999999999995</v>
      </c>
      <c r="H350" s="87"/>
      <c r="I350" s="76" t="s">
        <v>543</v>
      </c>
      <c r="O350" s="117"/>
    </row>
    <row r="351" spans="1:15" s="76" customFormat="1" ht="25.5">
      <c r="A351" s="7"/>
      <c r="B351" s="7"/>
      <c r="C351" s="7"/>
      <c r="D351" s="7"/>
      <c r="E351" s="8" t="s">
        <v>733</v>
      </c>
      <c r="F351" s="9">
        <f>SUM(G351:H351)</f>
        <v>1464.2</v>
      </c>
      <c r="G351" s="9">
        <v>1464.2</v>
      </c>
      <c r="H351" s="20">
        <v>0</v>
      </c>
      <c r="O351" s="117"/>
    </row>
    <row r="352" spans="1:15">
      <c r="A352" s="7"/>
      <c r="B352" s="7"/>
      <c r="C352" s="7"/>
      <c r="D352" s="7"/>
      <c r="E352" s="134" t="s">
        <v>731</v>
      </c>
      <c r="F352" s="9">
        <f>SUM(G352:H352)</f>
        <v>338669.5</v>
      </c>
      <c r="G352" s="9"/>
      <c r="H352" s="20">
        <v>338669.5</v>
      </c>
      <c r="O352" s="117"/>
    </row>
    <row r="353" spans="1:15">
      <c r="A353" s="7"/>
      <c r="B353" s="7"/>
      <c r="C353" s="7"/>
      <c r="D353" s="7"/>
      <c r="E353" s="126" t="s">
        <v>505</v>
      </c>
      <c r="F353" s="9">
        <v>7836.7</v>
      </c>
      <c r="G353" s="9">
        <f>SUM(G355:G356)</f>
        <v>0</v>
      </c>
      <c r="H353" s="9">
        <v>11828.2</v>
      </c>
      <c r="O353" s="117"/>
    </row>
    <row r="354" spans="1:15">
      <c r="A354" s="7"/>
      <c r="B354" s="7"/>
      <c r="C354" s="7"/>
      <c r="D354" s="7"/>
      <c r="E354" s="126" t="s">
        <v>540</v>
      </c>
      <c r="F354" s="87">
        <f>H354</f>
        <v>2253.8000000000002</v>
      </c>
      <c r="G354" s="87"/>
      <c r="H354" s="87">
        <v>2253.8000000000002</v>
      </c>
      <c r="O354" s="117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17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17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17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17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17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17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17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17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17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17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17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17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17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17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17"/>
    </row>
    <row r="370" spans="1:15" ht="25.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17"/>
    </row>
    <row r="371" spans="1:15" ht="25.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17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17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17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17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17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17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17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17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17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17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17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17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17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17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17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17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17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17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17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17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17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17"/>
    </row>
    <row r="393" spans="1:15" s="76" customFormat="1">
      <c r="A393" s="7"/>
      <c r="B393" s="7"/>
      <c r="C393" s="7"/>
      <c r="D393" s="7"/>
      <c r="E393" s="126" t="s">
        <v>537</v>
      </c>
      <c r="F393" s="9">
        <f>SUM(G393:H393)</f>
        <v>18000</v>
      </c>
      <c r="G393" s="9">
        <v>18000</v>
      </c>
      <c r="H393" s="9">
        <v>0</v>
      </c>
      <c r="O393" s="117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17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17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17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17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17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248812.6</v>
      </c>
      <c r="G399" s="9">
        <f t="shared" si="7"/>
        <v>766163.6</v>
      </c>
      <c r="H399" s="9">
        <f t="shared" si="7"/>
        <v>0</v>
      </c>
      <c r="O399" s="117"/>
    </row>
    <row r="400" spans="1:15">
      <c r="A400" s="7"/>
      <c r="B400" s="7"/>
      <c r="C400" s="7"/>
      <c r="D400" s="7"/>
      <c r="E400" s="8" t="s">
        <v>16</v>
      </c>
      <c r="F400" s="9">
        <f t="shared" si="7"/>
        <v>248812.6</v>
      </c>
      <c r="G400" s="9">
        <f t="shared" si="7"/>
        <v>766163.6</v>
      </c>
      <c r="H400" s="9">
        <f t="shared" si="7"/>
        <v>0</v>
      </c>
      <c r="O400" s="117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248812.6</v>
      </c>
      <c r="G401" s="9">
        <f t="shared" si="7"/>
        <v>766163.6</v>
      </c>
      <c r="H401" s="9">
        <f t="shared" si="7"/>
        <v>0</v>
      </c>
      <c r="O401" s="117"/>
    </row>
    <row r="402" spans="1:15">
      <c r="A402" s="7"/>
      <c r="B402" s="7"/>
      <c r="C402" s="7"/>
      <c r="D402" s="7"/>
      <c r="E402" s="8" t="s">
        <v>16</v>
      </c>
      <c r="F402" s="9">
        <f>F403</f>
        <v>248812.6</v>
      </c>
      <c r="G402" s="9">
        <f>G403</f>
        <v>766163.6</v>
      </c>
      <c r="H402" s="9">
        <v>0</v>
      </c>
      <c r="O402" s="117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248812.6</v>
      </c>
      <c r="G403" s="9">
        <v>766163.6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2024-04-01T07:04:47Z</cp:lastPrinted>
  <dcterms:created xsi:type="dcterms:W3CDTF">2022-02-01T10:32:06Z</dcterms:created>
  <dcterms:modified xsi:type="dcterms:W3CDTF">2024-04-01T07:05:47Z</dcterms:modified>
</cp:coreProperties>
</file>