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0" windowWidth="20730" windowHeight="9315" firstSheet="2" activeTab="5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F364" i="16" l="1"/>
  <c r="G364" i="16"/>
  <c r="D52" i="9" l="1"/>
  <c r="D68" i="9"/>
  <c r="F68" i="9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92" i="16"/>
  <c r="F390" i="16" s="1"/>
  <c r="F389" i="16" s="1"/>
  <c r="H390" i="16"/>
  <c r="G390" i="16"/>
  <c r="G389" i="16" s="1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G345" i="16"/>
  <c r="F343" i="16"/>
  <c r="H342" i="16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H310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1" i="16" s="1"/>
  <c r="G213" i="16"/>
  <c r="G211" i="16" s="1"/>
  <c r="F210" i="16"/>
  <c r="F209" i="16"/>
  <c r="F207" i="16" s="1"/>
  <c r="H207" i="16"/>
  <c r="G207" i="16"/>
  <c r="G205" i="16" s="1"/>
  <c r="H205" i="16"/>
  <c r="F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F178" i="16" s="1"/>
  <c r="H178" i="16"/>
  <c r="G178" i="16"/>
  <c r="G176" i="16" s="1"/>
  <c r="H176" i="16"/>
  <c r="F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H148" i="16" s="1"/>
  <c r="G150" i="16"/>
  <c r="F150" i="16"/>
  <c r="F148" i="16" s="1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F102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H67" i="16"/>
  <c r="G67" i="16"/>
  <c r="F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G16" i="16" s="1"/>
  <c r="H18" i="16"/>
  <c r="F18" i="16"/>
  <c r="F16" i="16" s="1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F178" i="12"/>
  <c r="F176" i="12" s="1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1" i="12"/>
  <c r="D70" i="12"/>
  <c r="D69" i="12"/>
  <c r="E67" i="12"/>
  <c r="D67" i="12"/>
  <c r="D66" i="12"/>
  <c r="E64" i="12"/>
  <c r="E38" i="12" s="1"/>
  <c r="E23" i="12" s="1"/>
  <c r="E21" i="12" s="1"/>
  <c r="D64" i="12"/>
  <c r="D63" i="12"/>
  <c r="D62" i="12"/>
  <c r="D61" i="12"/>
  <c r="D60" i="12"/>
  <c r="D59" i="12"/>
  <c r="D58" i="12"/>
  <c r="D57" i="12"/>
  <c r="D54" i="12" s="1"/>
  <c r="D38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D221" i="12" l="1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D23" i="12" s="1"/>
  <c r="F21" i="12"/>
  <c r="D118" i="9"/>
  <c r="D120" i="9"/>
  <c r="D21" i="12" l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H58" i="10" s="1"/>
  <c r="G63" i="10"/>
  <c r="F62" i="10"/>
  <c r="H60" i="10"/>
  <c r="G60" i="10"/>
  <c r="F60" i="10"/>
  <c r="G58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<sst xmlns="http://schemas.openxmlformats.org/spreadsheetml/2006/main" count="3635" uniqueCount="751">
  <si>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</si>
  <si>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</si>
  <si>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</si>
  <si>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</si>
  <si>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</si>
  <si>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</si>
  <si>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</si>
  <si>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</si>
  <si>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</si>
  <si>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</si>
  <si>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</si>
  <si>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</si>
  <si>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</si>
  <si>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</si>
  <si>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</si>
  <si>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</si>
  <si>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</si>
  <si>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</si>
  <si>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</si>
  <si>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</si>
  <si>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</si>
  <si>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</si>
  <si>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</si>
  <si>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</si>
  <si>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</si>
  <si>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</si>
  <si>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</si>
  <si>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</si>
  <si>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</si>
  <si>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</si>
  <si>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</si>
  <si>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</si>
  <si>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</si>
  <si>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</si>
  <si>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</si>
  <si>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</si>
  <si>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</si>
  <si>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</si>
  <si>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</si>
  <si>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</si>
  <si>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</si>
  <si>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</si>
  <si>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</si>
  <si>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</si>
  <si>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</si>
  <si>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</si>
  <si>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</si>
  <si>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</si>
  <si>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</si>
  <si>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</si>
  <si>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</si>
  <si>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</si>
  <si>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</si>
  <si>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</si>
  <si>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</si>
  <si>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</si>
  <si>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</si>
  <si>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</si>
  <si>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</si>
  <si>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</si>
  <si>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</si>
  <si>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</si>
  <si>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</si>
  <si>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</si>
  <si>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</si>
  <si>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</si>
  <si>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</si>
  <si>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</si>
  <si>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</si>
  <si>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</si>
  <si>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</si>
  <si>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</si>
  <si>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</si>
  <si>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</si>
  <si>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</si>
  <si>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</si>
  <si>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</si>
  <si>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</si>
  <si>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</si>
  <si>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</si>
  <si>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</si>
  <si>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</si>
  <si>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</si>
  <si>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</si>
  <si>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</si>
  <si>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</si>
  <si>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</si>
  <si>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</si>
  <si>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</si>
  <si>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</si>
  <si>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</si>
  <si>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</si>
  <si>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</si>
  <si>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</si>
  <si>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</si>
  <si>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</si>
  <si>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</si>
  <si>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</si>
  <si>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</si>
  <si>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</si>
  <si>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</si>
  <si>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</si>
  <si>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</si>
  <si>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</si>
  <si>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</si>
  <si>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</si>
  <si>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</si>
  <si>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</si>
  <si>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</si>
  <si>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</si>
  <si>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</si>
  <si>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</si>
  <si>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</si>
  <si>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</si>
  <si>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</si>
  <si>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</si>
  <si>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</si>
  <si>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</si>
  <si>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</si>
  <si>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</si>
  <si>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</si>
  <si>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</si>
  <si>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</si>
  <si>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</si>
  <si>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</si>
  <si>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</si>
  <si>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</si>
  <si>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</si>
  <si>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</si>
  <si>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</si>
  <si>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</si>
  <si>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</si>
  <si>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</si>
  <si>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</si>
  <si>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</si>
  <si>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</si>
  <si>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</si>
  <si>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</si>
  <si>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</si>
  <si>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</si>
  <si>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</si>
  <si>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</si>
  <si>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</si>
  <si>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</si>
  <si>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</si>
  <si>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</si>
  <si>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</si>
  <si>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</si>
  <si>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</si>
  <si>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</si>
  <si>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</si>
  <si>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</si>
  <si>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</si>
  <si>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</si>
  <si>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</si>
  <si>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</si>
  <si>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</si>
  <si>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</si>
  <si>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</si>
  <si>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</si>
  <si>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</si>
  <si>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</si>
  <si>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</si>
  <si>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</si>
  <si>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</si>
  <si>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</si>
  <si>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</si>
  <si>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</si>
  <si>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</si>
  <si>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</si>
  <si>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</si>
  <si>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</si>
  <si>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</si>
  <si>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</si>
  <si>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</si>
  <si>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</si>
  <si>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</si>
  <si>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</si>
  <si>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</si>
  <si>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</si>
  <si>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</si>
  <si>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</si>
  <si>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</si>
  <si>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</si>
  <si>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</si>
  <si>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</si>
  <si>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</si>
  <si>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</si>
  <si>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</si>
  <si>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</si>
  <si>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</si>
  <si>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</si>
  <si>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</si>
  <si>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</si>
  <si>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</si>
  <si>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</si>
  <si>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</si>
  <si>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</si>
  <si>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</si>
  <si>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</si>
  <si>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</si>
  <si>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</si>
  <si>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</si>
  <si>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</si>
  <si>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</si>
  <si>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</si>
  <si>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</si>
  <si>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</si>
  <si>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</si>
  <si>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</si>
  <si>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</si>
  <si>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</si>
  <si>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</si>
  <si>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</si>
  <si>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</si>
  <si>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</si>
  <si>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</si>
  <si>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</si>
  <si>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</si>
  <si>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</si>
  <si>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</si>
  <si>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</si>
  <si>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</si>
  <si>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</si>
  <si>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</si>
  <si>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</si>
  <si>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</si>
  <si>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</si>
  <si>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</si>
  <si>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</si>
  <si>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</si>
  <si>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</si>
  <si>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</si>
  <si>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</si>
  <si>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</si>
  <si>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</si>
  <si>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</si>
  <si>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</si>
  <si>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</si>
  <si>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</si>
  <si>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</si>
  <si>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</si>
  <si>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</si>
  <si>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</si>
  <si>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</si>
  <si>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</si>
  <si>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</si>
  <si>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</si>
  <si>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</si>
  <si>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</si>
  <si>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</si>
  <si>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</si>
  <si>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</si>
  <si>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</si>
  <si>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</si>
  <si>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</si>
  <si>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</si>
  <si>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</si>
  <si>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</si>
  <si>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</si>
  <si>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</si>
  <si>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</si>
  <si>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</si>
  <si>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</si>
  <si>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</si>
  <si>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</si>
  <si>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</si>
  <si>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</si>
  <si>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</si>
  <si>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</si>
  <si>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</si>
  <si>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</si>
  <si>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</si>
  <si>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</si>
  <si>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</si>
  <si>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</si>
  <si>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</si>
  <si>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</si>
  <si>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</si>
  <si>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</si>
  <si>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</si>
  <si>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</si>
  <si>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</si>
  <si>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</si>
  <si>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</si>
  <si>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</si>
  <si>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</si>
  <si>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</si>
  <si>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</si>
  <si>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</si>
  <si>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</si>
  <si>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</si>
  <si>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</si>
  <si>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</si>
  <si>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</si>
  <si>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</si>
  <si>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</si>
  <si>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</si>
  <si>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</si>
  <si>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</si>
  <si>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</si>
  <si>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</si>
  <si>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</si>
  <si>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</si>
  <si>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</si>
  <si>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</si>
  <si>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</si>
  <si>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</si>
  <si>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</si>
  <si>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</si>
  <si>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</si>
  <si>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</si>
  <si>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</si>
  <si>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</si>
  <si>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</si>
  <si>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</si>
  <si>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</si>
  <si>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</si>
  <si>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</si>
  <si>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</si>
  <si>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</si>
  <si>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</si>
  <si>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</si>
  <si>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</si>
  <si>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</si>
  <si>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</si>
  <si>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</si>
  <si>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</si>
  <si>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</si>
  <si>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</si>
  <si>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</si>
  <si>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</si>
  <si>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</si>
  <si>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</si>
  <si>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</si>
  <si>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</si>
  <si>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</si>
  <si>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</si>
  <si>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</si>
  <si>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</si>
  <si>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</si>
  <si>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</si>
  <si>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</si>
  <si>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</si>
  <si>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</si>
  <si>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</si>
  <si>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</si>
  <si>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</si>
  <si>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</si>
  <si>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</si>
  <si>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</si>
  <si>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</si>
  <si>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</si>
  <si>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</si>
  <si>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</si>
  <si>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</si>
  <si>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</si>
  <si>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</si>
  <si>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</si>
  <si>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</si>
  <si>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</si>
  <si>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</si>
  <si>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</si>
  <si>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</si>
  <si>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</si>
  <si>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</si>
  <si>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</si>
  <si>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</si>
  <si>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</si>
  <si>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</si>
  <si>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</si>
  <si>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</si>
  <si>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</si>
  <si>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</si>
  <si>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</si>
  <si>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</si>
  <si>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</si>
  <si>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</si>
  <si>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</si>
  <si>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</si>
  <si>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</si>
  <si>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</si>
  <si>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</si>
  <si>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</si>
  <si>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</si>
  <si>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</si>
  <si>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</si>
  <si>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</si>
  <si>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</si>
  <si>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</si>
  <si>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</si>
  <si>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</si>
  <si>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</si>
  <si>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</si>
  <si>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</si>
  <si>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</si>
  <si>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</si>
  <si>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</si>
  <si>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</si>
  <si>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</si>
  <si>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</si>
  <si>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</si>
  <si>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</si>
  <si>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</si>
  <si>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</si>
  <si>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</si>
  <si>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</si>
  <si>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</si>
  <si>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</si>
  <si>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</si>
  <si>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</si>
  <si>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</si>
  <si>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</si>
  <si>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</si>
  <si>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</si>
  <si>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</si>
  <si>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</si>
  <si>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</si>
  <si>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</si>
  <si>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</si>
  <si>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</si>
  <si>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</si>
  <si>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</si>
  <si>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</si>
  <si>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</si>
  <si>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</si>
  <si>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</si>
  <si>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</si>
  <si>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</si>
  <si>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</si>
  <si>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</si>
  <si>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</si>
  <si>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</si>
  <si>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</si>
  <si>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</si>
  <si>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</si>
  <si>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</si>
  <si>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</si>
  <si>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</si>
  <si>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</si>
  <si>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</si>
  <si>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</si>
  <si>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</si>
  <si>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</si>
  <si>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</si>
  <si>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</si>
  <si>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</si>
  <si>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</si>
  <si>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</si>
  <si>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</si>
  <si>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</si>
  <si>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</si>
  <si>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</si>
  <si>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</si>
  <si>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</si>
  <si>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</si>
  <si>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</si>
  <si>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</si>
  <si>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</si>
  <si>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</si>
  <si>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</si>
  <si>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</si>
  <si>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</si>
  <si>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</si>
  <si>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</si>
  <si>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</si>
  <si>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</si>
  <si>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</si>
  <si>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</si>
  <si>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</si>
  <si>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</si>
  <si>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</si>
  <si>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</si>
  <si>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</si>
  <si>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</si>
  <si>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</si>
  <si>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</si>
  <si>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</si>
  <si>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</si>
  <si>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</si>
  <si>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</si>
  <si>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</si>
  <si>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</si>
  <si>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</si>
  <si>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</si>
  <si>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</si>
  <si>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</si>
  <si>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</si>
  <si>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</si>
  <si>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</si>
  <si>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</si>
  <si>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</si>
  <si>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</si>
  <si>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</si>
  <si>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</si>
  <si>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</si>
  <si>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</si>
  <si>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</si>
  <si>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</si>
  <si>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</si>
  <si>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</si>
  <si>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</si>
  <si>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</si>
  <si>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</si>
  <si>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</si>
  <si>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</si>
  <si>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</si>
  <si>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</si>
  <si>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</si>
  <si>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</si>
  <si>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</si>
  <si>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</si>
  <si>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</si>
  <si>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</si>
  <si>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</si>
  <si>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</si>
  <si>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</si>
  <si>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</si>
  <si>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</si>
  <si>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</si>
  <si>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</si>
  <si>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</si>
  <si>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</si>
  <si>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</si>
  <si>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</si>
  <si>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</si>
  <si>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</si>
  <si>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</si>
  <si>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</si>
  <si>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</si>
  <si>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</si>
  <si>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</si>
  <si>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</si>
  <si>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</si>
  <si>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</si>
  <si>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</si>
  <si>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</si>
  <si>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</si>
  <si>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</si>
  <si>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</si>
  <si>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</si>
  <si>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</si>
  <si>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</si>
  <si>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</si>
  <si>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</si>
  <si>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</si>
  <si>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</si>
  <si>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</si>
  <si>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</si>
  <si>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</si>
  <si>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</si>
  <si>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</si>
  <si>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</si>
  <si>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</si>
  <si>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</si>
  <si>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</si>
  <si>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</si>
  <si>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</si>
  <si>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</si>
  <si>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</si>
  <si>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</si>
  <si>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</si>
  <si>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</si>
  <si>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</si>
  <si>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</si>
  <si>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</si>
  <si>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</si>
  <si>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</si>
  <si>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</si>
  <si>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</si>
  <si>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</si>
  <si>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</si>
  <si>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</si>
  <si>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</si>
  <si>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</si>
  <si>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</si>
  <si>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</si>
  <si>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</si>
  <si>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</si>
  <si>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</si>
  <si>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</si>
  <si>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</si>
  <si>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</si>
  <si>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</si>
  <si>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</si>
  <si>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</si>
  <si>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</si>
  <si>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</si>
  <si>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</si>
  <si>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</si>
  <si>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</si>
  <si>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</si>
  <si>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</si>
  <si>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</si>
  <si>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</si>
  <si>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</si>
  <si>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</si>
  <si>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</si>
  <si>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</si>
  <si>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</si>
  <si>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</si>
  <si>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</si>
  <si>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</si>
  <si>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</si>
  <si>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</si>
  <si>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</si>
  <si>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</si>
  <si>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</si>
  <si>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</si>
  <si>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</si>
  <si>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</si>
  <si>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</si>
  <si>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</si>
  <si>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</si>
  <si>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</si>
  <si>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</si>
  <si>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</si>
  <si>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</si>
  <si>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</si>
  <si>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</si>
  <si>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</si>
  <si>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</si>
  <si>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</si>
  <si>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</si>
  <si>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</si>
  <si>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</si>
  <si>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</si>
  <si>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</si>
  <si>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</si>
  <si>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</si>
  <si>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</si>
  <si>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</si>
  <si>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</si>
  <si>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</si>
  <si>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</si>
  <si>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</si>
  <si>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</si>
  <si>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</si>
  <si>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</si>
  <si>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</si>
  <si>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</si>
  <si>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</si>
  <si>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</si>
  <si>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</si>
  <si>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</si>
  <si>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</si>
  <si>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</si>
  <si>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</si>
  <si>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</si>
  <si>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</si>
  <si>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</si>
  <si>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</si>
  <si>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</si>
  <si>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</si>
  <si>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</si>
  <si>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</si>
  <si>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</si>
  <si>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</si>
  <si>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</si>
  <si>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</si>
  <si>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</si>
  <si>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</si>
  <si>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</si>
  <si>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</si>
  <si>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</si>
  <si>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</si>
  <si>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</si>
  <si>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</si>
  <si>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</si>
  <si>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</si>
  <si>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</si>
  <si>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</si>
  <si>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</si>
  <si>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</si>
  <si>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</si>
  <si>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</si>
  <si>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</si>
  <si>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</si>
  <si>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</si>
  <si>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</si>
  <si>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</si>
  <si>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</si>
  <si>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</si>
  <si>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</si>
  <si>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</si>
  <si>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</si>
  <si>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</si>
  <si>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</si>
  <si>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</si>
  <si>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</si>
  <si>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</si>
  <si>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</si>
  <si>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</si>
  <si>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</si>
  <si>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</si>
  <si>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</si>
  <si>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</si>
  <si>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</si>
  <si>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</si>
  <si>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</si>
  <si>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</si>
  <si>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</si>
  <si>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</si>
  <si>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</si>
  <si>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</si>
  <si>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</si>
  <si>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</si>
  <si>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</si>
  <si>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</si>
  <si>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</si>
  <si>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</si>
  <si>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</si>
  <si>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</si>
  <si>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</si>
  <si>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</si>
  <si>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</si>
  <si>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</si>
  <si>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</si>
  <si>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</si>
  <si>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</si>
  <si>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</si>
  <si>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</si>
  <si>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</si>
  <si>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</si>
  <si>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</si>
  <si>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</si>
  <si>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</si>
  <si>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</si>
  <si>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</si>
  <si>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</si>
  <si>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</si>
  <si>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</si>
  <si>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</si>
  <si>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</si>
  <si>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</si>
  <si>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</si>
  <si>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</si>
  <si>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</si>
  <si>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</si>
  <si>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</si>
  <si>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</si>
  <si>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</si>
  <si>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>2024Թ.  ՓԵՏՐՎԱՐԻ    23 -Ի</t>
  </si>
  <si>
    <t xml:space="preserve">ԹԻՎ       -Ն   ՈՐՈՇՄԱՆ  </t>
  </si>
  <si>
    <t xml:space="preserve">ՀԱՎԵԼՎԱԾ 4 </t>
  </si>
  <si>
    <t>2024Թ. ՓԵՏՐՎԱՐԻ   23 -Ի</t>
  </si>
  <si>
    <t xml:space="preserve">ԹԻՎ        -Ն   ՈՐՈՇՄԱՆ  </t>
  </si>
  <si>
    <t>2024Թ.  ՓԵՏՐՎԱՐԻ   23-Ի</t>
  </si>
  <si>
    <t xml:space="preserve">ԹԻՎ       -Ն   ՈՐՈՇՄԱՆ </t>
  </si>
  <si>
    <t>2024Թ. ՓԵՏՐՎԱՐԻ    23 -Ի</t>
  </si>
  <si>
    <t xml:space="preserve">այդ թվում`ծախսերի վերծանումը ըստ բյուջտային ծախսրի  տնտեսագիտական դասակարգման.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</si>
</sst>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2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8" fillId="0" borderId="0"/>
    <xf numFmtId="0" fontId="9" fillId="0" borderId="0"/>
  </cellStyleXfs>
  <cellXfs count="142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4" fillId="0" borderId="19" xfId="1" applyFont="1" applyFill="1" applyBorder="1"/>
    <xf numFmtId="164" fontId="14" fillId="0" borderId="19" xfId="1" applyNumberFormat="1" applyFont="1" applyFill="1" applyBorder="1"/>
    <xf numFmtId="0" fontId="14" fillId="3" borderId="19" xfId="1" applyFont="1" applyFill="1" applyBorder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9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9" fillId="0" borderId="30" xfId="1" applyFont="1" applyFill="1" applyBorder="1"/>
    <xf numFmtId="0" fontId="19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center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20" fillId="2" borderId="13" xfId="13" applyNumberFormat="1" applyFont="1" applyFill="1" applyBorder="1" applyAlignment="1">
      <alignment horizontal="right" vertical="center"/>
    </xf>
    <xf numFmtId="0" fontId="14" fillId="0" borderId="19" xfId="1" applyFont="1" applyFill="1" applyBorder="1" applyAlignment="1">
      <alignment vertical="top" wrapText="1"/>
    </xf>
    <xf numFmtId="0" fontId="14" fillId="0" borderId="19" xfId="1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1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1" fillId="0" borderId="0" xfId="11" applyFont="1" applyFill="1" applyAlignment="1" applyProtection="1">
      <alignment horizontal="right" vertical="top" wrapText="1"/>
    </xf>
    <xf numFmtId="0" fontId="13" fillId="0" borderId="0" xfId="11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1" customFormat="1" ht="30">
      <c r="A1" s="111" t="s">
        <v>553</v>
      </c>
      <c r="B1" s="112"/>
      <c r="C1" s="112"/>
      <c r="D1" s="113"/>
      <c r="E1" s="39" t="s">
        <v>551</v>
      </c>
      <c r="F1" s="111" t="s">
        <v>554</v>
      </c>
      <c r="G1" s="112"/>
      <c r="H1" s="112"/>
      <c r="I1" s="114"/>
      <c r="J1" s="32"/>
    </row>
    <row r="2" spans="1:10" ht="18.75" customHeight="1">
      <c r="A2" s="35" t="s">
        <v>550</v>
      </c>
      <c r="B2" s="29"/>
      <c r="C2" s="29"/>
      <c r="D2" s="30">
        <v>505672</v>
      </c>
      <c r="E2" s="36">
        <v>350694.2</v>
      </c>
      <c r="F2" s="33">
        <v>108454</v>
      </c>
      <c r="G2" s="29" t="s">
        <v>555</v>
      </c>
      <c r="H2" s="30">
        <v>5044</v>
      </c>
      <c r="I2" s="29" t="s">
        <v>556</v>
      </c>
      <c r="J2" s="34">
        <v>103410</v>
      </c>
    </row>
    <row r="3" spans="1:10" ht="18.75" customHeight="1">
      <c r="A3" s="35" t="s">
        <v>552</v>
      </c>
      <c r="B3" s="29"/>
      <c r="C3" s="29"/>
      <c r="D3" s="30">
        <v>151905.9</v>
      </c>
      <c r="E3" s="40">
        <v>135346</v>
      </c>
      <c r="F3" s="35"/>
      <c r="G3" s="29"/>
      <c r="H3" s="29"/>
      <c r="I3" s="29"/>
      <c r="J3" s="36"/>
    </row>
    <row r="4" spans="1:10" ht="18.75" customHeight="1">
      <c r="A4" s="35" t="s">
        <v>557</v>
      </c>
      <c r="B4" s="29"/>
      <c r="C4" s="29"/>
      <c r="D4" s="29">
        <v>76033.3</v>
      </c>
      <c r="E4" s="36">
        <v>71047.100000000006</v>
      </c>
      <c r="F4" s="35"/>
      <c r="G4" s="29"/>
      <c r="H4" s="29"/>
      <c r="I4" s="29"/>
      <c r="J4" s="36"/>
    </row>
    <row r="5" spans="1:10" ht="18.75" customHeight="1">
      <c r="A5" s="35" t="s">
        <v>558</v>
      </c>
      <c r="B5" s="29"/>
      <c r="C5" s="29"/>
      <c r="D5" s="29">
        <v>37182.6</v>
      </c>
      <c r="E5" s="36">
        <v>19874.400000000001</v>
      </c>
      <c r="F5" s="35"/>
      <c r="G5" s="29"/>
      <c r="H5" s="29"/>
      <c r="I5" s="29"/>
      <c r="J5" s="36"/>
    </row>
    <row r="6" spans="1:10" ht="18.75" customHeight="1">
      <c r="A6" s="35" t="s">
        <v>559</v>
      </c>
      <c r="B6" s="29"/>
      <c r="C6" s="29"/>
      <c r="D6" s="29">
        <v>53620.5</v>
      </c>
      <c r="E6" s="36">
        <v>7650.9</v>
      </c>
      <c r="F6" s="35"/>
      <c r="G6" s="29"/>
      <c r="H6" s="29"/>
      <c r="I6" s="29"/>
      <c r="J6" s="36"/>
    </row>
    <row r="7" spans="1:10" ht="18.75" customHeight="1" thickBot="1">
      <c r="A7" s="37" t="s">
        <v>560</v>
      </c>
      <c r="B7" s="38"/>
      <c r="C7" s="38"/>
      <c r="D7" s="38">
        <v>232961.6</v>
      </c>
      <c r="E7" s="41">
        <v>149160</v>
      </c>
      <c r="F7" s="42">
        <v>13236</v>
      </c>
      <c r="G7" s="38" t="s">
        <v>561</v>
      </c>
      <c r="H7" s="38">
        <v>1500</v>
      </c>
      <c r="I7" s="38" t="s">
        <v>562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opLeftCell="A42" zoomScaleNormal="100" workbookViewId="0">
      <selection activeCell="A3" sqref="A3:F3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21" t="s">
        <v>570</v>
      </c>
      <c r="B1" s="121"/>
      <c r="C1" s="121"/>
      <c r="D1" s="121"/>
      <c r="E1" s="121"/>
      <c r="F1" s="121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88"/>
      <c r="AL1" s="88"/>
      <c r="AM1" s="88"/>
      <c r="AN1" s="88"/>
      <c r="AO1" s="88"/>
      <c r="AP1" s="88"/>
    </row>
    <row r="2" spans="1:43" s="2" customFormat="1" ht="18" customHeight="1">
      <c r="A2" s="121" t="s">
        <v>571</v>
      </c>
      <c r="B2" s="121"/>
      <c r="C2" s="121"/>
      <c r="D2" s="121"/>
      <c r="E2" s="121"/>
      <c r="F2" s="121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88"/>
      <c r="AL2" s="88"/>
      <c r="AM2" s="88"/>
      <c r="AN2" s="88"/>
      <c r="AO2" s="88"/>
      <c r="AP2" s="88"/>
    </row>
    <row r="3" spans="1:43" s="2" customFormat="1" ht="16.5" customHeight="1">
      <c r="A3" s="121" t="s">
        <v>0</v>
      </c>
      <c r="B3" s="121"/>
      <c r="C3" s="121"/>
      <c r="D3" s="121"/>
      <c r="E3" s="121"/>
      <c r="F3" s="121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88"/>
      <c r="AL3" s="88"/>
      <c r="AM3" s="88"/>
      <c r="AN3" s="88"/>
      <c r="AO3" s="88"/>
      <c r="AP3" s="88"/>
    </row>
    <row r="4" spans="1:43" s="2" customFormat="1" ht="15.75" customHeight="1">
      <c r="A4" s="122" t="s">
        <v>749</v>
      </c>
      <c r="B4" s="121"/>
      <c r="C4" s="121"/>
      <c r="D4" s="121"/>
      <c r="E4" s="121"/>
      <c r="F4" s="121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88"/>
      <c r="AL4" s="88"/>
      <c r="AM4" s="88"/>
      <c r="AN4" s="88"/>
      <c r="AO4" s="88"/>
      <c r="AP4" s="88"/>
    </row>
    <row r="5" spans="1:43" s="2" customFormat="1" ht="13.5" customHeight="1">
      <c r="A5" s="121" t="s">
        <v>743</v>
      </c>
      <c r="B5" s="121"/>
      <c r="C5" s="121"/>
      <c r="D5" s="121"/>
      <c r="E5" s="121"/>
      <c r="F5" s="121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88"/>
      <c r="AL5" s="88"/>
      <c r="AM5" s="88"/>
      <c r="AN5" s="88"/>
      <c r="AO5" s="88"/>
      <c r="AP5" s="88"/>
    </row>
    <row r="6" spans="1:43" s="2" customFormat="1" ht="1.5" hidden="1" customHeight="1">
      <c r="A6" s="88"/>
      <c r="B6" s="88"/>
      <c r="C6" s="88"/>
      <c r="D6" s="88"/>
      <c r="E6" s="88"/>
      <c r="F6" s="88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88"/>
      <c r="AL6" s="88"/>
      <c r="AM6" s="88"/>
      <c r="AN6" s="88"/>
      <c r="AO6" s="88"/>
      <c r="AP6" s="88"/>
    </row>
    <row r="7" spans="1:43" s="2" customFormat="1" ht="15" hidden="1" customHeight="1">
      <c r="A7" s="88"/>
      <c r="B7" s="88"/>
      <c r="C7" s="88"/>
      <c r="D7" s="88"/>
      <c r="E7" s="88"/>
      <c r="F7" s="88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88"/>
      <c r="AL7" s="88"/>
      <c r="AM7" s="88"/>
      <c r="AN7" s="88"/>
      <c r="AO7" s="88"/>
      <c r="AP7" s="88"/>
    </row>
    <row r="8" spans="1:43" s="11" customFormat="1" ht="14.25" customHeight="1">
      <c r="A8" s="120" t="s">
        <v>572</v>
      </c>
      <c r="B8" s="120"/>
      <c r="C8" s="120"/>
      <c r="D8" s="120"/>
      <c r="E8" s="120"/>
      <c r="F8" s="12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87"/>
      <c r="AL8" s="87"/>
      <c r="AM8" s="87"/>
      <c r="AN8" s="87"/>
      <c r="AO8" s="87"/>
      <c r="AP8" s="87"/>
    </row>
    <row r="9" spans="1:43" s="11" customFormat="1" ht="16.5" customHeight="1">
      <c r="A9" s="117" t="s">
        <v>739</v>
      </c>
      <c r="B9" s="117"/>
      <c r="C9" s="117"/>
      <c r="D9" s="117"/>
      <c r="E9" s="117"/>
      <c r="F9" s="117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87"/>
      <c r="AL9" s="87"/>
      <c r="AM9" s="87"/>
      <c r="AN9" s="87"/>
      <c r="AO9" s="87"/>
      <c r="AP9" s="87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118" t="s">
        <v>1</v>
      </c>
      <c r="F12" s="118"/>
      <c r="G12" s="119" t="s">
        <v>573</v>
      </c>
      <c r="H12" s="115"/>
      <c r="I12" s="115"/>
      <c r="J12" s="115" t="s">
        <v>574</v>
      </c>
      <c r="K12" s="115"/>
      <c r="L12" s="115"/>
      <c r="M12" s="115" t="s">
        <v>575</v>
      </c>
      <c r="N12" s="115"/>
      <c r="O12" s="115"/>
      <c r="P12" s="115" t="s">
        <v>576</v>
      </c>
      <c r="Q12" s="115"/>
      <c r="R12" s="115"/>
      <c r="S12" s="115" t="s">
        <v>577</v>
      </c>
      <c r="T12" s="115"/>
      <c r="U12" s="115"/>
      <c r="V12" s="115" t="s">
        <v>578</v>
      </c>
      <c r="W12" s="115"/>
      <c r="X12" s="115"/>
      <c r="Y12" s="115" t="s">
        <v>579</v>
      </c>
      <c r="Z12" s="115"/>
      <c r="AA12" s="115"/>
      <c r="AB12" s="115" t="s">
        <v>580</v>
      </c>
      <c r="AC12" s="115"/>
      <c r="AD12" s="115"/>
      <c r="AE12" s="115" t="s">
        <v>581</v>
      </c>
      <c r="AF12" s="115"/>
      <c r="AG12" s="115"/>
      <c r="AH12" s="115" t="s">
        <v>582</v>
      </c>
      <c r="AI12" s="115"/>
      <c r="AJ12" s="115"/>
      <c r="AK12" s="116" t="s">
        <v>583</v>
      </c>
      <c r="AL12" s="116"/>
      <c r="AM12" s="116"/>
      <c r="AN12" s="116" t="s">
        <v>584</v>
      </c>
      <c r="AO12" s="116"/>
      <c r="AP12" s="116"/>
    </row>
    <row r="13" spans="1:43" s="63" customFormat="1" ht="33.75" customHeight="1">
      <c r="A13" s="6" t="s">
        <v>585</v>
      </c>
      <c r="B13" s="6" t="s">
        <v>586</v>
      </c>
      <c r="C13" s="6" t="s">
        <v>587</v>
      </c>
      <c r="D13" s="57" t="s">
        <v>588</v>
      </c>
      <c r="E13" s="58" t="s">
        <v>589</v>
      </c>
      <c r="F13" s="59" t="s">
        <v>590</v>
      </c>
      <c r="G13" s="60" t="s">
        <v>591</v>
      </c>
      <c r="H13" s="61" t="s">
        <v>589</v>
      </c>
      <c r="I13" s="61" t="s">
        <v>590</v>
      </c>
      <c r="J13" s="61" t="s">
        <v>591</v>
      </c>
      <c r="K13" s="61" t="s">
        <v>589</v>
      </c>
      <c r="L13" s="61" t="s">
        <v>590</v>
      </c>
      <c r="M13" s="61" t="s">
        <v>591</v>
      </c>
      <c r="N13" s="61" t="s">
        <v>589</v>
      </c>
      <c r="O13" s="61" t="s">
        <v>590</v>
      </c>
      <c r="P13" s="61" t="s">
        <v>591</v>
      </c>
      <c r="Q13" s="61" t="s">
        <v>589</v>
      </c>
      <c r="R13" s="61" t="s">
        <v>590</v>
      </c>
      <c r="S13" s="61" t="s">
        <v>591</v>
      </c>
      <c r="T13" s="61" t="s">
        <v>589</v>
      </c>
      <c r="U13" s="61" t="s">
        <v>590</v>
      </c>
      <c r="V13" s="61" t="s">
        <v>591</v>
      </c>
      <c r="W13" s="61" t="s">
        <v>589</v>
      </c>
      <c r="X13" s="61" t="s">
        <v>590</v>
      </c>
      <c r="Y13" s="61" t="s">
        <v>591</v>
      </c>
      <c r="Z13" s="61" t="s">
        <v>589</v>
      </c>
      <c r="AA13" s="61" t="s">
        <v>590</v>
      </c>
      <c r="AB13" s="61" t="s">
        <v>591</v>
      </c>
      <c r="AC13" s="61" t="s">
        <v>589</v>
      </c>
      <c r="AD13" s="61" t="s">
        <v>590</v>
      </c>
      <c r="AE13" s="61" t="s">
        <v>591</v>
      </c>
      <c r="AF13" s="61" t="s">
        <v>589</v>
      </c>
      <c r="AG13" s="61" t="s">
        <v>590</v>
      </c>
      <c r="AH13" s="61" t="s">
        <v>591</v>
      </c>
      <c r="AI13" s="61" t="s">
        <v>589</v>
      </c>
      <c r="AJ13" s="61" t="s">
        <v>590</v>
      </c>
      <c r="AK13" s="62" t="s">
        <v>591</v>
      </c>
      <c r="AL13" s="62" t="s">
        <v>589</v>
      </c>
      <c r="AM13" s="62" t="s">
        <v>590</v>
      </c>
      <c r="AN13" s="62" t="s">
        <v>591</v>
      </c>
      <c r="AO13" s="62" t="s">
        <v>589</v>
      </c>
      <c r="AP13" s="62" t="s">
        <v>590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592</v>
      </c>
      <c r="C15" s="7"/>
      <c r="D15" s="67">
        <f t="shared" ref="D15:AM15" si="0">SUM(D16,D52,D71)</f>
        <v>2924315.5</v>
      </c>
      <c r="E15" s="67">
        <f>SUM(E16,E52,E71)</f>
        <v>2803347.5</v>
      </c>
      <c r="F15" s="67">
        <f>F52+F118</f>
        <v>638319</v>
      </c>
      <c r="G15" s="80">
        <f t="shared" si="0"/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593</v>
      </c>
      <c r="C16" s="7" t="s">
        <v>594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1130347.55</v>
      </c>
      <c r="AO16" s="80">
        <f>SUM(AO17,AO21,AO23,AO43,AO46)</f>
        <v>1130347.55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595</v>
      </c>
      <c r="C17" s="7" t="s">
        <v>596</v>
      </c>
      <c r="D17" s="9">
        <f>SUM(D18,D19,D20)</f>
        <v>241948</v>
      </c>
      <c r="E17" s="9">
        <f>SUM(E18,E19,E20)</f>
        <v>241948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384098</v>
      </c>
      <c r="AO17" s="80">
        <f>SUM(AO18,AO19,AO20)</f>
        <v>384098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597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598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4.75" customHeight="1">
      <c r="A20" s="7">
        <v>1113</v>
      </c>
      <c r="B20" s="44" t="s">
        <v>599</v>
      </c>
      <c r="C20" s="7"/>
      <c r="D20" s="69">
        <f>E20</f>
        <v>241948</v>
      </c>
      <c r="E20" s="69">
        <v>241948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384098</v>
      </c>
      <c r="AO20" s="70">
        <f>E20+AL20</f>
        <v>384098</v>
      </c>
      <c r="AP20" s="80"/>
      <c r="AQ20" s="67">
        <v>196628000</v>
      </c>
    </row>
    <row r="21" spans="1:43" ht="22.5" customHeight="1">
      <c r="A21" s="7">
        <v>1120</v>
      </c>
      <c r="B21" s="44" t="s">
        <v>600</v>
      </c>
      <c r="C21" s="7" t="s">
        <v>601</v>
      </c>
      <c r="D21" s="9">
        <f>SUM(D22)</f>
        <v>461264</v>
      </c>
      <c r="E21" s="9">
        <f>SUM(E22)</f>
        <v>461264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609714</v>
      </c>
      <c r="AO21" s="70">
        <f t="shared" si="3"/>
        <v>609714</v>
      </c>
      <c r="AP21" s="80">
        <f t="shared" si="3"/>
        <v>0</v>
      </c>
      <c r="AQ21" s="67">
        <v>422118000</v>
      </c>
    </row>
    <row r="22" spans="1:43" ht="24" customHeight="1">
      <c r="A22" s="7">
        <v>1121</v>
      </c>
      <c r="B22" s="44" t="s">
        <v>602</v>
      </c>
      <c r="C22" s="7"/>
      <c r="D22" s="69">
        <f>E22</f>
        <v>461264</v>
      </c>
      <c r="E22" s="69">
        <v>461264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609714</v>
      </c>
      <c r="AO22" s="80">
        <f>E22+AL22</f>
        <v>609714</v>
      </c>
      <c r="AP22" s="80"/>
      <c r="AQ22" s="67">
        <v>422118000</v>
      </c>
    </row>
    <row r="23" spans="1:43" ht="66.75" customHeight="1">
      <c r="A23" s="7">
        <v>1130</v>
      </c>
      <c r="B23" s="44" t="s">
        <v>603</v>
      </c>
      <c r="C23" s="7" t="s">
        <v>604</v>
      </c>
      <c r="D23" s="9">
        <f>SUM(D24:D42)</f>
        <v>73212.5</v>
      </c>
      <c r="E23" s="9">
        <f>SUM(E24:E42)</f>
        <v>73212.5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86535.55</v>
      </c>
      <c r="AO23" s="80">
        <f>SUM(AO24:AO42)</f>
        <v>86535.55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605</v>
      </c>
      <c r="C24" s="7"/>
      <c r="D24" s="69">
        <f>E24</f>
        <v>18900</v>
      </c>
      <c r="E24" s="69">
        <v>18900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20921.8</v>
      </c>
      <c r="AO24" s="70">
        <f t="shared" ref="AO24:AO45" si="10">E24+AL24</f>
        <v>20921.8</v>
      </c>
      <c r="AP24" s="80"/>
      <c r="AQ24" s="67">
        <v>4090000</v>
      </c>
    </row>
    <row r="25" spans="1:43" ht="51" customHeight="1">
      <c r="A25" s="7">
        <v>11302</v>
      </c>
      <c r="B25" s="44" t="s">
        <v>606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8.25">
      <c r="A26" s="7">
        <v>11303</v>
      </c>
      <c r="B26" s="44" t="s">
        <v>607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75.75" customHeight="1">
      <c r="A27" s="7">
        <v>11304</v>
      </c>
      <c r="B27" s="44" t="s">
        <v>608</v>
      </c>
      <c r="C27" s="7"/>
      <c r="D27" s="69">
        <f>E27</f>
        <v>5800</v>
      </c>
      <c r="E27" s="69">
        <v>5800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7600</v>
      </c>
      <c r="AO27" s="73">
        <f t="shared" si="10"/>
        <v>7600</v>
      </c>
      <c r="AP27" s="80"/>
      <c r="AQ27" s="67">
        <v>6220000</v>
      </c>
    </row>
    <row r="28" spans="1:43" ht="78" customHeight="1">
      <c r="A28" s="7">
        <v>11305</v>
      </c>
      <c r="B28" s="44" t="s">
        <v>609</v>
      </c>
      <c r="C28" s="7"/>
      <c r="D28" s="69">
        <f>E28</f>
        <v>1170</v>
      </c>
      <c r="E28" s="69">
        <v>1170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1440</v>
      </c>
      <c r="AO28" s="73">
        <f t="shared" si="10"/>
        <v>1440</v>
      </c>
      <c r="AP28" s="80"/>
      <c r="AQ28" s="67">
        <v>900000</v>
      </c>
    </row>
    <row r="29" spans="1:43" ht="51">
      <c r="A29" s="7">
        <v>11306</v>
      </c>
      <c r="B29" s="44" t="s">
        <v>610</v>
      </c>
      <c r="C29" s="7"/>
      <c r="D29" s="69">
        <f t="shared" ref="D29:D35" si="19">E29</f>
        <v>1200</v>
      </c>
      <c r="E29" s="69">
        <v>1200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1200</v>
      </c>
      <c r="AO29" s="73">
        <f t="shared" si="10"/>
        <v>1200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611</v>
      </c>
      <c r="C30" s="7"/>
      <c r="D30" s="69">
        <f t="shared" si="19"/>
        <v>20492</v>
      </c>
      <c r="E30" s="69">
        <v>20492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26708</v>
      </c>
      <c r="AO30" s="73">
        <f t="shared" si="10"/>
        <v>26708</v>
      </c>
      <c r="AP30" s="80"/>
      <c r="AQ30" s="67">
        <v>20350000</v>
      </c>
    </row>
    <row r="31" spans="1:43" ht="63" customHeight="1">
      <c r="A31" s="7">
        <v>11308</v>
      </c>
      <c r="B31" s="44" t="s">
        <v>612</v>
      </c>
      <c r="C31" s="7"/>
      <c r="D31" s="69">
        <f t="shared" si="19"/>
        <v>3500</v>
      </c>
      <c r="E31" s="69">
        <v>3500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3500</v>
      </c>
      <c r="AO31" s="73">
        <f t="shared" si="10"/>
        <v>3500</v>
      </c>
      <c r="AP31" s="80"/>
      <c r="AQ31" s="67">
        <v>3200000</v>
      </c>
    </row>
    <row r="32" spans="1:43" ht="63.75">
      <c r="A32" s="7">
        <v>11309</v>
      </c>
      <c r="B32" s="44" t="s">
        <v>613</v>
      </c>
      <c r="C32" s="7"/>
      <c r="D32" s="69">
        <f t="shared" si="19"/>
        <v>1215</v>
      </c>
      <c r="E32" s="69">
        <v>1215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1215</v>
      </c>
      <c r="AO32" s="73">
        <f t="shared" si="10"/>
        <v>1215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614</v>
      </c>
      <c r="C33" s="7"/>
      <c r="D33" s="69">
        <f t="shared" si="19"/>
        <v>3385</v>
      </c>
      <c r="E33" s="69">
        <v>3385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3895</v>
      </c>
      <c r="AO33" s="73">
        <f t="shared" si="10"/>
        <v>3895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615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616</v>
      </c>
      <c r="C35" s="7"/>
      <c r="D35" s="69">
        <f t="shared" si="19"/>
        <v>14566.5</v>
      </c>
      <c r="E35" s="69">
        <v>14566.5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16066.5</v>
      </c>
      <c r="AO35" s="73">
        <f t="shared" si="10"/>
        <v>16066.5</v>
      </c>
      <c r="AP35" s="80"/>
      <c r="AQ35" s="67">
        <v>14976600</v>
      </c>
    </row>
    <row r="36" spans="1:43" ht="81.75" customHeight="1">
      <c r="A36" s="7">
        <v>11313</v>
      </c>
      <c r="B36" s="44" t="s">
        <v>617</v>
      </c>
      <c r="C36" s="7"/>
      <c r="D36" s="69">
        <f>E36</f>
        <v>650</v>
      </c>
      <c r="E36" s="69">
        <v>650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650</v>
      </c>
      <c r="AO36" s="73">
        <f t="shared" si="10"/>
        <v>650</v>
      </c>
      <c r="AP36" s="80"/>
      <c r="AQ36" s="67">
        <v>0</v>
      </c>
    </row>
    <row r="37" spans="1:43" ht="51">
      <c r="A37" s="7">
        <v>11314</v>
      </c>
      <c r="B37" s="44" t="s">
        <v>618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619</v>
      </c>
      <c r="C38" s="7"/>
      <c r="D38" s="69">
        <f>E38</f>
        <v>1500</v>
      </c>
      <c r="E38" s="69">
        <v>1500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1500</v>
      </c>
      <c r="AO38" s="73">
        <f t="shared" si="10"/>
        <v>1500</v>
      </c>
      <c r="AP38" s="80"/>
      <c r="AQ38" s="67">
        <v>1500000</v>
      </c>
    </row>
    <row r="39" spans="1:43" ht="39.950000000000003" customHeight="1">
      <c r="A39" s="7">
        <v>11316</v>
      </c>
      <c r="B39" s="44" t="s">
        <v>620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950000000000003" customHeight="1">
      <c r="A40" s="7">
        <v>11317</v>
      </c>
      <c r="B40" s="44" t="s">
        <v>621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9.950000000000003" customHeight="1">
      <c r="A41" s="7">
        <v>11318</v>
      </c>
      <c r="B41" s="44" t="s">
        <v>622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>
      <c r="A42" s="7">
        <v>11319</v>
      </c>
      <c r="B42" s="44" t="s">
        <v>623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624</v>
      </c>
      <c r="C43" s="7" t="s">
        <v>625</v>
      </c>
      <c r="D43" s="69">
        <f>E43</f>
        <v>50000</v>
      </c>
      <c r="E43" s="69">
        <f>E44+E45</f>
        <v>50000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50000</v>
      </c>
      <c r="AO43" s="74">
        <f t="shared" si="10"/>
        <v>50000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626</v>
      </c>
      <c r="C44" s="7"/>
      <c r="D44" s="69">
        <f>E44</f>
        <v>9000</v>
      </c>
      <c r="E44" s="69">
        <v>9000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9000</v>
      </c>
      <c r="AO44" s="74">
        <f t="shared" si="10"/>
        <v>9000</v>
      </c>
      <c r="AP44" s="80"/>
      <c r="AQ44" s="67">
        <v>11100000</v>
      </c>
    </row>
    <row r="45" spans="1:43" ht="73.5" customHeight="1">
      <c r="A45" s="7">
        <v>1142</v>
      </c>
      <c r="B45" s="44" t="s">
        <v>627</v>
      </c>
      <c r="C45" s="7"/>
      <c r="D45" s="69">
        <f>E45</f>
        <v>41000</v>
      </c>
      <c r="E45" s="69">
        <v>41000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41000</v>
      </c>
      <c r="AO45" s="74">
        <f t="shared" si="10"/>
        <v>41000</v>
      </c>
      <c r="AP45" s="80"/>
      <c r="AQ45" s="67">
        <v>33000000</v>
      </c>
    </row>
    <row r="46" spans="1:43" ht="25.5">
      <c r="A46" s="7">
        <v>1150</v>
      </c>
      <c r="B46" s="44" t="s">
        <v>628</v>
      </c>
      <c r="C46" s="7" t="s">
        <v>629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630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631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632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633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634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635</v>
      </c>
      <c r="C52" s="7" t="s">
        <v>636</v>
      </c>
      <c r="D52" s="9">
        <f>E52+F52</f>
        <v>1764449</v>
      </c>
      <c r="E52" s="9">
        <f t="shared" ref="E52:AM52" si="21">SUM(E53,E55,E57,E59,E61,E68)</f>
        <v>1643481</v>
      </c>
      <c r="F52" s="9">
        <f t="shared" si="21"/>
        <v>120968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637</v>
      </c>
      <c r="C53" s="7" t="s">
        <v>638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639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640</v>
      </c>
      <c r="C55" s="7" t="s">
        <v>641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642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643</v>
      </c>
      <c r="C57" s="7" t="s">
        <v>644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645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646</v>
      </c>
      <c r="C59" s="7" t="s">
        <v>647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648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649</v>
      </c>
      <c r="C61" s="7" t="s">
        <v>650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651</v>
      </c>
      <c r="C62" s="7"/>
      <c r="D62" s="69">
        <f>E62</f>
        <v>1640648.5</v>
      </c>
      <c r="E62" s="69">
        <v>1640648.5</v>
      </c>
      <c r="F62" s="9"/>
      <c r="G62" s="80">
        <f>H62</f>
        <v>29699.1</v>
      </c>
      <c r="H62" s="91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91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91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91">
        <v>24920.2</v>
      </c>
      <c r="AD62" s="80" t="s">
        <v>2</v>
      </c>
      <c r="AE62" s="80">
        <f>AF62</f>
        <v>112758</v>
      </c>
      <c r="AF62" s="91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2136428</v>
      </c>
      <c r="AO62" s="80">
        <f>E62+AL62</f>
        <v>2136428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652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653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654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655</v>
      </c>
      <c r="C66" s="7"/>
      <c r="D66" s="69">
        <f>E66</f>
        <v>2832.5</v>
      </c>
      <c r="E66" s="74">
        <v>2832.5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656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657</v>
      </c>
      <c r="C68" s="7" t="s">
        <v>658</v>
      </c>
      <c r="D68" s="69">
        <f>F68</f>
        <v>120968</v>
      </c>
      <c r="E68" s="69">
        <v>0</v>
      </c>
      <c r="F68" s="10">
        <f>F69</f>
        <v>120968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659</v>
      </c>
      <c r="C69" s="7"/>
      <c r="D69" s="69">
        <f>F69</f>
        <v>120968</v>
      </c>
      <c r="E69" s="69">
        <v>0</v>
      </c>
      <c r="F69" s="10">
        <v>120968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9.75" customHeight="1">
      <c r="A70" s="7">
        <v>1262</v>
      </c>
      <c r="B70" s="44" t="s">
        <v>660</v>
      </c>
      <c r="C70" s="7"/>
      <c r="D70" s="69">
        <v>0</v>
      </c>
      <c r="E70" s="69">
        <v>0</v>
      </c>
      <c r="F70" s="10">
        <v>0</v>
      </c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661</v>
      </c>
      <c r="C71" s="7" t="s">
        <v>662</v>
      </c>
      <c r="D71" s="69">
        <f>E71</f>
        <v>333442</v>
      </c>
      <c r="E71" s="69">
        <f>E72+E74+E76+E81+E85+E109+E118</f>
        <v>333442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356699.1</v>
      </c>
      <c r="AO71" s="80">
        <f>SUM(AO72,AO74,AO76,AO81,AO85,AO109,AO112,AO115,AO118)</f>
        <v>356699.1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663</v>
      </c>
      <c r="C72" s="7" t="s">
        <v>664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665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666</v>
      </c>
      <c r="C74" s="7" t="s">
        <v>667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668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669</v>
      </c>
      <c r="C76" s="7" t="s">
        <v>670</v>
      </c>
      <c r="D76" s="69">
        <f>E76</f>
        <v>47119.200000000004</v>
      </c>
      <c r="E76" s="69">
        <f>E77+E80</f>
        <v>47119.200000000004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56886.3</v>
      </c>
      <c r="AO76" s="73">
        <f>SUM(AO77:AO80)</f>
        <v>56886.3</v>
      </c>
      <c r="AP76" s="80"/>
      <c r="AQ76" s="67">
        <v>45036900</v>
      </c>
    </row>
    <row r="77" spans="1:43" ht="25.5">
      <c r="A77" s="7">
        <v>1331</v>
      </c>
      <c r="B77" s="44" t="s">
        <v>671</v>
      </c>
      <c r="C77" s="7"/>
      <c r="D77" s="69">
        <f>E77</f>
        <v>44563.9</v>
      </c>
      <c r="E77" s="69">
        <v>44563.9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54331</v>
      </c>
      <c r="AO77" s="80">
        <f>E77+AL77</f>
        <v>54331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672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673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16.5" customHeight="1">
      <c r="A80" s="7">
        <v>1334</v>
      </c>
      <c r="B80" s="44" t="s">
        <v>674</v>
      </c>
      <c r="C80" s="7"/>
      <c r="D80" s="69">
        <f>E80</f>
        <v>2555.3000000000002</v>
      </c>
      <c r="E80" s="69">
        <v>2555.3000000000002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2555.3000000000002</v>
      </c>
      <c r="AO80" s="80">
        <f>E80+AL80</f>
        <v>2555.3000000000002</v>
      </c>
      <c r="AP80" s="80"/>
      <c r="AQ80" s="67">
        <v>4423900</v>
      </c>
    </row>
    <row r="81" spans="1:43" ht="39.75" customHeight="1">
      <c r="A81" s="7">
        <v>1340</v>
      </c>
      <c r="B81" s="44" t="s">
        <v>675</v>
      </c>
      <c r="C81" s="7" t="s">
        <v>676</v>
      </c>
      <c r="D81" s="69">
        <f>D83+D84</f>
        <v>11518.5</v>
      </c>
      <c r="E81" s="69">
        <f>E83+E84</f>
        <v>11518.5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11518.5</v>
      </c>
      <c r="AO81" s="80">
        <f>SUM(AO82,AO83,AO84)</f>
        <v>11518.5</v>
      </c>
      <c r="AP81" s="80"/>
      <c r="AQ81" s="67">
        <v>13648500</v>
      </c>
    </row>
    <row r="82" spans="1:43" ht="0.75" customHeight="1">
      <c r="A82" s="7">
        <v>1341</v>
      </c>
      <c r="B82" s="44" t="s">
        <v>677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2.5" customHeight="1">
      <c r="A83" s="7">
        <v>1342</v>
      </c>
      <c r="B83" s="44" t="s">
        <v>678</v>
      </c>
      <c r="C83" s="7"/>
      <c r="D83" s="69">
        <f t="shared" si="28"/>
        <v>5997</v>
      </c>
      <c r="E83" s="74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679</v>
      </c>
      <c r="C84" s="7"/>
      <c r="D84" s="69">
        <f t="shared" si="28"/>
        <v>5521.5</v>
      </c>
      <c r="E84" s="74">
        <f>1281.5+240+4000</f>
        <v>5521.5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5521.5</v>
      </c>
      <c r="AO84" s="80">
        <f>E84+AL84</f>
        <v>5521.5</v>
      </c>
      <c r="AP84" s="80"/>
      <c r="AQ84" s="67">
        <v>7168500</v>
      </c>
    </row>
    <row r="85" spans="1:43" ht="25.5">
      <c r="A85" s="7">
        <v>1350</v>
      </c>
      <c r="B85" s="44" t="s">
        <v>680</v>
      </c>
      <c r="C85" s="7" t="s">
        <v>681</v>
      </c>
      <c r="D85" s="69">
        <f>E85</f>
        <v>272854.3</v>
      </c>
      <c r="E85" s="69">
        <f>E86+E107+E108</f>
        <v>272854.3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286344.3</v>
      </c>
      <c r="AO85" s="80">
        <f>SUM(AO86,AO107,AO108)</f>
        <v>286344.3</v>
      </c>
      <c r="AP85" s="80"/>
      <c r="AQ85" s="67">
        <v>263135200</v>
      </c>
    </row>
    <row r="86" spans="1:43" ht="65.25" customHeight="1">
      <c r="A86" s="7">
        <v>1351</v>
      </c>
      <c r="B86" s="44" t="s">
        <v>682</v>
      </c>
      <c r="C86" s="7"/>
      <c r="D86" s="80">
        <f>SUM(D87:D106)</f>
        <v>244854.3</v>
      </c>
      <c r="E86" s="80">
        <f t="shared" ref="E86:F86" si="30">SUM(E87:E106)</f>
        <v>244854.3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249444.3</v>
      </c>
      <c r="AO86" s="80">
        <f>SUM(AO87:AO106)</f>
        <v>249444.3</v>
      </c>
      <c r="AP86" s="80"/>
      <c r="AQ86" s="67">
        <v>235135200</v>
      </c>
    </row>
    <row r="87" spans="1:43" ht="51.75" customHeight="1">
      <c r="A87" s="7">
        <v>13501</v>
      </c>
      <c r="B87" s="44" t="s">
        <v>683</v>
      </c>
      <c r="C87" s="7"/>
      <c r="D87" s="69">
        <f>E87</f>
        <v>50</v>
      </c>
      <c r="E87" s="69">
        <v>50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684</v>
      </c>
      <c r="C88" s="7"/>
      <c r="D88" s="69">
        <f t="shared" ref="D88:D92" si="31">E88</f>
        <v>1200</v>
      </c>
      <c r="E88" s="69">
        <v>1200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1200</v>
      </c>
      <c r="AO88" s="80">
        <f t="shared" ref="AO88:AO108" si="33">E88+AL88</f>
        <v>1200</v>
      </c>
      <c r="AP88" s="80"/>
      <c r="AQ88" s="67">
        <v>0</v>
      </c>
    </row>
    <row r="89" spans="1:43" ht="51">
      <c r="A89" s="7">
        <v>13503</v>
      </c>
      <c r="B89" s="44" t="s">
        <v>685</v>
      </c>
      <c r="C89" s="7"/>
      <c r="D89" s="69">
        <f t="shared" si="31"/>
        <v>300</v>
      </c>
      <c r="E89" s="69">
        <v>300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1150</v>
      </c>
      <c r="AO89" s="70">
        <f>E89+AL89</f>
        <v>1150</v>
      </c>
      <c r="AP89" s="80"/>
      <c r="AQ89" s="67">
        <v>2100000</v>
      </c>
    </row>
    <row r="90" spans="1:43" ht="55.5" customHeight="1">
      <c r="A90" s="7">
        <v>13504</v>
      </c>
      <c r="B90" s="44" t="s">
        <v>686</v>
      </c>
      <c r="C90" s="7"/>
      <c r="D90" s="69">
        <f t="shared" si="31"/>
        <v>300</v>
      </c>
      <c r="E90" s="69">
        <v>300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1990</v>
      </c>
      <c r="AO90" s="70">
        <f t="shared" si="33"/>
        <v>1990</v>
      </c>
      <c r="AP90" s="80"/>
      <c r="AQ90" s="67">
        <v>2000000</v>
      </c>
    </row>
    <row r="91" spans="1:43" ht="28.5" customHeight="1">
      <c r="A91" s="7">
        <v>13505</v>
      </c>
      <c r="B91" s="44" t="s">
        <v>687</v>
      </c>
      <c r="C91" s="7"/>
      <c r="D91" s="69">
        <f t="shared" si="31"/>
        <v>600</v>
      </c>
      <c r="E91" s="69">
        <v>600</v>
      </c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600</v>
      </c>
      <c r="AO91" s="80">
        <f>E91+AL91</f>
        <v>600</v>
      </c>
      <c r="AP91" s="80"/>
      <c r="AQ91" s="67">
        <v>400000</v>
      </c>
    </row>
    <row r="92" spans="1:43" ht="31.5" customHeight="1">
      <c r="A92" s="7">
        <v>13506</v>
      </c>
      <c r="B92" s="44" t="s">
        <v>688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689</v>
      </c>
      <c r="C93" s="7"/>
      <c r="D93" s="69">
        <f>E93</f>
        <v>85088.8</v>
      </c>
      <c r="E93" s="69">
        <f>72308.8+9780+3000</f>
        <v>85088.8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85088.8</v>
      </c>
      <c r="AO93" s="80">
        <f t="shared" si="33"/>
        <v>85088.8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690</v>
      </c>
      <c r="C94" s="7"/>
      <c r="D94" s="69">
        <v>0</v>
      </c>
      <c r="E94" s="69">
        <v>0</v>
      </c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691</v>
      </c>
      <c r="C95" s="7"/>
      <c r="D95" s="69">
        <v>0</v>
      </c>
      <c r="E95" s="69">
        <v>0</v>
      </c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692</v>
      </c>
      <c r="C96" s="7"/>
      <c r="D96" s="69">
        <f>E96</f>
        <v>19900</v>
      </c>
      <c r="E96" s="69">
        <v>19900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19900</v>
      </c>
      <c r="AO96" s="80">
        <f t="shared" si="33"/>
        <v>19900</v>
      </c>
      <c r="AP96" s="80"/>
      <c r="AQ96" s="67">
        <v>18900000</v>
      </c>
    </row>
    <row r="97" spans="1:43" ht="75.75" customHeight="1">
      <c r="A97" s="7">
        <v>13511</v>
      </c>
      <c r="B97" s="44" t="s">
        <v>693</v>
      </c>
      <c r="C97" s="7"/>
      <c r="D97" s="69">
        <f>E97</f>
        <v>7980</v>
      </c>
      <c r="E97" s="69">
        <v>7980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7980</v>
      </c>
      <c r="AO97" s="80">
        <f t="shared" si="33"/>
        <v>7980</v>
      </c>
      <c r="AP97" s="80"/>
      <c r="AQ97" s="67">
        <v>8291700</v>
      </c>
    </row>
    <row r="98" spans="1:43" ht="39" customHeight="1">
      <c r="A98" s="7">
        <v>13512</v>
      </c>
      <c r="B98" s="44" t="s">
        <v>694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695</v>
      </c>
      <c r="C99" s="7"/>
      <c r="D99" s="69">
        <f>E99</f>
        <v>99439.2</v>
      </c>
      <c r="E99" s="80">
        <v>99439.2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99439.2</v>
      </c>
      <c r="AO99" s="80">
        <f t="shared" si="33"/>
        <v>99439.2</v>
      </c>
      <c r="AP99" s="80"/>
      <c r="AQ99" s="67">
        <v>90597500</v>
      </c>
    </row>
    <row r="100" spans="1:43" ht="55.5" customHeight="1">
      <c r="A100" s="7">
        <v>13514</v>
      </c>
      <c r="B100" s="44" t="s">
        <v>696</v>
      </c>
      <c r="C100" s="7"/>
      <c r="D100" s="69">
        <f>E100</f>
        <v>27096.3</v>
      </c>
      <c r="E100" s="80">
        <v>27096.3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27096.3</v>
      </c>
      <c r="AO100" s="80">
        <f t="shared" si="33"/>
        <v>27096.3</v>
      </c>
      <c r="AP100" s="80"/>
      <c r="AQ100" s="67">
        <v>25817000</v>
      </c>
    </row>
    <row r="101" spans="1:43" ht="76.5" hidden="1">
      <c r="A101" s="7">
        <v>13515</v>
      </c>
      <c r="B101" s="44" t="s">
        <v>697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38.25" hidden="1">
      <c r="A102" s="7">
        <v>13516</v>
      </c>
      <c r="B102" s="44" t="s">
        <v>698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3.75" hidden="1">
      <c r="A103" s="7">
        <v>13517</v>
      </c>
      <c r="B103" s="44" t="s">
        <v>699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 hidden="1">
      <c r="A104" s="7">
        <v>13518</v>
      </c>
      <c r="B104" s="44" t="s">
        <v>700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5.5" hidden="1">
      <c r="A105" s="7">
        <v>13519</v>
      </c>
      <c r="B105" s="44" t="s">
        <v>701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16.5" customHeight="1">
      <c r="A106" s="7">
        <v>13520</v>
      </c>
      <c r="B106" s="44" t="s">
        <v>702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2.25" customHeight="1">
      <c r="A107" s="7">
        <v>1352</v>
      </c>
      <c r="B107" s="44" t="s">
        <v>703</v>
      </c>
      <c r="C107" s="7"/>
      <c r="D107" s="69">
        <f>E107</f>
        <v>28000</v>
      </c>
      <c r="E107" s="69">
        <v>28000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36900</v>
      </c>
      <c r="AO107" s="70">
        <f t="shared" si="33"/>
        <v>36900</v>
      </c>
      <c r="AP107" s="80"/>
      <c r="AQ107" s="67">
        <v>28000000</v>
      </c>
    </row>
    <row r="108" spans="1:43">
      <c r="A108" s="7">
        <v>1353</v>
      </c>
      <c r="B108" s="44" t="s">
        <v>704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705</v>
      </c>
      <c r="C109" s="7" t="s">
        <v>706</v>
      </c>
      <c r="D109" s="79">
        <f>D110</f>
        <v>1500</v>
      </c>
      <c r="E109" s="79">
        <f>E110</f>
        <v>1500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1500</v>
      </c>
      <c r="AO109" s="71">
        <f t="shared" si="34"/>
        <v>1500</v>
      </c>
      <c r="AP109" s="71">
        <f t="shared" si="34"/>
        <v>0</v>
      </c>
      <c r="AQ109" s="67">
        <v>1500000</v>
      </c>
    </row>
    <row r="110" spans="1:43" ht="41.25" customHeight="1">
      <c r="A110" s="7">
        <v>1361</v>
      </c>
      <c r="B110" s="44" t="s">
        <v>707</v>
      </c>
      <c r="C110" s="7"/>
      <c r="D110" s="69">
        <f>E110</f>
        <v>1500</v>
      </c>
      <c r="E110" s="69">
        <v>1500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1500</v>
      </c>
      <c r="AO110" s="80">
        <f>E110+AL110</f>
        <v>1500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708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709</v>
      </c>
      <c r="C112" s="7" t="s">
        <v>710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711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712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713</v>
      </c>
      <c r="C115" s="7" t="s">
        <v>714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715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716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717</v>
      </c>
      <c r="C118" s="7" t="s">
        <v>718</v>
      </c>
      <c r="D118" s="69">
        <f>E118</f>
        <v>450</v>
      </c>
      <c r="E118" s="69">
        <f>SUM(E119:E121)</f>
        <v>450</v>
      </c>
      <c r="F118" s="69">
        <f>SUM(F119:F121)</f>
        <v>517351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719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720</v>
      </c>
      <c r="C120" s="7"/>
      <c r="D120" s="10">
        <f>F120</f>
        <v>517351</v>
      </c>
      <c r="E120" s="69">
        <v>0</v>
      </c>
      <c r="F120" s="10">
        <v>517351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721</v>
      </c>
      <c r="C121" s="7"/>
      <c r="D121" s="69">
        <f>E121</f>
        <v>450</v>
      </c>
      <c r="E121" s="69">
        <v>450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450</v>
      </c>
      <c r="AO121" s="80">
        <f>E121+AL121</f>
        <v>450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J177" sqref="J177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21" t="s">
        <v>722</v>
      </c>
      <c r="B1" s="121"/>
      <c r="C1" s="121"/>
      <c r="D1" s="121"/>
      <c r="E1" s="121"/>
      <c r="F1" s="121"/>
      <c r="G1" s="121"/>
      <c r="H1" s="121"/>
    </row>
    <row r="2" spans="1:42" s="2" customFormat="1" ht="18.75" hidden="1" customHeight="1">
      <c r="A2" s="121" t="s">
        <v>0</v>
      </c>
      <c r="B2" s="121"/>
      <c r="C2" s="121"/>
      <c r="D2" s="121"/>
      <c r="E2" s="121"/>
      <c r="F2" s="121"/>
      <c r="G2" s="121"/>
      <c r="H2" s="121"/>
    </row>
    <row r="3" spans="1:42" s="2" customFormat="1" ht="18" hidden="1" customHeight="1">
      <c r="A3" s="121" t="s">
        <v>3</v>
      </c>
      <c r="B3" s="121"/>
      <c r="C3" s="121"/>
      <c r="D3" s="121"/>
      <c r="E3" s="121"/>
      <c r="F3" s="121"/>
      <c r="G3" s="121"/>
      <c r="H3" s="121"/>
    </row>
    <row r="4" spans="1:42" s="2" customFormat="1" ht="22.5" hidden="1" customHeight="1">
      <c r="A4" s="121" t="s">
        <v>4</v>
      </c>
      <c r="B4" s="121"/>
      <c r="C4" s="121"/>
      <c r="D4" s="121"/>
      <c r="E4" s="121"/>
      <c r="F4" s="121"/>
      <c r="G4" s="121"/>
      <c r="H4" s="121"/>
    </row>
    <row r="5" spans="1:42" s="2" customFormat="1" ht="15" customHeight="1">
      <c r="A5" s="121" t="s">
        <v>723</v>
      </c>
      <c r="B5" s="121"/>
      <c r="C5" s="121"/>
      <c r="D5" s="121"/>
      <c r="E5" s="121"/>
      <c r="F5" s="121"/>
      <c r="G5" s="121"/>
      <c r="H5" s="1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21" t="s">
        <v>724</v>
      </c>
      <c r="B6" s="121"/>
      <c r="C6" s="121"/>
      <c r="D6" s="121"/>
      <c r="E6" s="121"/>
      <c r="F6" s="121"/>
      <c r="G6" s="121"/>
      <c r="H6" s="12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21" t="s">
        <v>0</v>
      </c>
      <c r="B7" s="121"/>
      <c r="C7" s="121"/>
      <c r="D7" s="121"/>
      <c r="E7" s="121"/>
      <c r="F7" s="121"/>
      <c r="G7" s="121"/>
      <c r="H7" s="12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21" t="s">
        <v>747</v>
      </c>
      <c r="B8" s="121"/>
      <c r="C8" s="121"/>
      <c r="D8" s="121"/>
      <c r="E8" s="121"/>
      <c r="F8" s="121"/>
      <c r="G8" s="121"/>
      <c r="H8" s="1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21" t="s">
        <v>748</v>
      </c>
      <c r="B9" s="121"/>
      <c r="C9" s="121"/>
      <c r="D9" s="121"/>
      <c r="E9" s="121"/>
      <c r="F9" s="121"/>
      <c r="G9" s="121"/>
      <c r="H9" s="1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20" t="s">
        <v>725</v>
      </c>
      <c r="B15" s="120"/>
      <c r="C15" s="120"/>
      <c r="D15" s="120"/>
      <c r="E15" s="120"/>
      <c r="F15" s="120"/>
      <c r="G15" s="120"/>
      <c r="H15" s="120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123" t="s">
        <v>738</v>
      </c>
      <c r="B17" s="123"/>
      <c r="C17" s="123"/>
      <c r="D17" s="123"/>
      <c r="E17" s="123"/>
      <c r="F17" s="123"/>
      <c r="G17" s="123"/>
      <c r="H17" s="123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726</v>
      </c>
      <c r="B21" s="15" t="s">
        <v>5</v>
      </c>
      <c r="C21" s="15" t="s">
        <v>6</v>
      </c>
      <c r="D21" s="15" t="s">
        <v>7</v>
      </c>
      <c r="E21" s="77" t="s">
        <v>727</v>
      </c>
      <c r="F21" s="77" t="s">
        <v>728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3214340.4</v>
      </c>
      <c r="G23" s="9">
        <f>SUM(G24,G58,G75,G104,G157,G177,G197,G226,G256,G287,G319)</f>
        <v>2804415.1999999997</v>
      </c>
      <c r="H23" s="9">
        <f>SUM(H24,H58,H75,H104,H157,H177,H197,H226,H256,H287,H319)</f>
        <v>925276.2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825183</v>
      </c>
      <c r="G24" s="9">
        <f>SUM(G26,G31,G35,G40,G43,G46,G49,G52)</f>
        <v>511990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397353</v>
      </c>
      <c r="G46" s="9">
        <f>SUM(G48)</f>
        <v>94160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397353</v>
      </c>
      <c r="G48" s="9">
        <v>94160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367832.4</v>
      </c>
      <c r="G104" s="9">
        <f>G110+G131</f>
        <v>125274.4</v>
      </c>
      <c r="H104" s="9">
        <f>H115+H131+H154</f>
        <v>242558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359346.3</v>
      </c>
      <c r="G131" s="9">
        <v>32000</v>
      </c>
      <c r="H131" s="20">
        <v>327346.3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-84788.3</v>
      </c>
      <c r="G154" s="9">
        <f>SUM(G156)</f>
        <v>0</v>
      </c>
      <c r="H154" s="9">
        <f>SUM(H156)</f>
        <v>-84788.3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-84788.3</v>
      </c>
      <c r="G156" s="9">
        <v>0</v>
      </c>
      <c r="H156" s="9">
        <v>-84788.3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273223.7</v>
      </c>
      <c r="G157" s="9">
        <f>SUM(G159,G162,G165,G168,G171,G174)</f>
        <v>273223.7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273223.7</v>
      </c>
      <c r="G159" s="9">
        <f>SUM(G161)</f>
        <v>273223.7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273223.7</v>
      </c>
      <c r="G161" s="9">
        <v>273223.7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279142</v>
      </c>
      <c r="G177" s="9">
        <f>SUM(G179,G182,G185,G188,G191,G194)</f>
        <v>141484</v>
      </c>
      <c r="H177" s="9">
        <f>SUM(H179,H182,H185,H188,H191,H194)</f>
        <v>137658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207658</v>
      </c>
      <c r="G185" s="9">
        <f>SUM(G187)</f>
        <v>70000</v>
      </c>
      <c r="H185" s="9">
        <f>SUM(H187)</f>
        <v>137658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207658</v>
      </c>
      <c r="G187" s="9">
        <v>70000</v>
      </c>
      <c r="H187" s="9">
        <v>137658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124366.39999999999</v>
      </c>
      <c r="G226" s="9">
        <f>G231</f>
        <v>124366.39999999999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124366.39999999999</v>
      </c>
      <c r="G231" s="9">
        <f>G233+G235+G236</f>
        <v>124366.39999999999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1074437.5</v>
      </c>
      <c r="G256" s="9">
        <f>SUM(G258,G262,G266,G270,G274,G278,G281,G284)</f>
        <v>842570.29999999993</v>
      </c>
      <c r="H256" s="9">
        <f>SUM(H258,H262,H266,H270,H274,H278,H281,H284)</f>
        <v>231867.2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879955.89999999991</v>
      </c>
      <c r="G258" s="9">
        <f>G260</f>
        <v>648088.69999999995</v>
      </c>
      <c r="H258" s="9">
        <f>SUM(H260:H261)</f>
        <v>231867.2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879955.89999999991</v>
      </c>
      <c r="G260" s="9">
        <v>648088.69999999995</v>
      </c>
      <c r="H260" s="9">
        <v>231867.2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8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252155.4</v>
      </c>
      <c r="G319" s="9">
        <f>SUM(G321)</f>
        <v>767506.4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252155.4</v>
      </c>
      <c r="G321" s="9">
        <f>SUM(G323)</f>
        <v>767506.4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252155.4</v>
      </c>
      <c r="G323" s="9">
        <v>767506.4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H174" sqref="H174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21" t="s">
        <v>202</v>
      </c>
      <c r="B1" s="121"/>
      <c r="C1" s="121"/>
      <c r="D1" s="121"/>
      <c r="E1" s="121"/>
      <c r="F1" s="121"/>
    </row>
    <row r="2" spans="1:38" s="2" customFormat="1" ht="18.75" hidden="1" customHeight="1">
      <c r="A2" s="121" t="s">
        <v>0</v>
      </c>
      <c r="B2" s="121"/>
      <c r="C2" s="121"/>
      <c r="D2" s="121"/>
      <c r="E2" s="121"/>
      <c r="F2" s="121"/>
    </row>
    <row r="3" spans="1:38" s="2" customFormat="1" ht="18" hidden="1" customHeight="1">
      <c r="A3" s="121" t="s">
        <v>3</v>
      </c>
      <c r="B3" s="121"/>
      <c r="C3" s="121"/>
      <c r="D3" s="121"/>
      <c r="E3" s="121"/>
      <c r="F3" s="121"/>
    </row>
    <row r="4" spans="1:38" s="2" customFormat="1" ht="22.5" hidden="1" customHeight="1">
      <c r="A4" s="121" t="s">
        <v>4</v>
      </c>
      <c r="B4" s="121"/>
      <c r="C4" s="121"/>
      <c r="D4" s="121"/>
      <c r="E4" s="121"/>
      <c r="F4" s="121"/>
    </row>
    <row r="5" spans="1:38" s="2" customFormat="1" ht="17.25" customHeight="1">
      <c r="A5" s="121" t="s">
        <v>563</v>
      </c>
      <c r="B5" s="121"/>
      <c r="C5" s="121"/>
      <c r="D5" s="121"/>
      <c r="E5" s="121"/>
      <c r="F5" s="121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</row>
    <row r="6" spans="1:38" s="2" customFormat="1" ht="13.5" customHeight="1">
      <c r="A6" s="131" t="s">
        <v>547</v>
      </c>
      <c r="B6" s="131"/>
      <c r="C6" s="131"/>
      <c r="D6" s="131"/>
      <c r="E6" s="131"/>
      <c r="F6" s="13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</row>
    <row r="7" spans="1:38" s="2" customFormat="1" ht="12.75" customHeight="1">
      <c r="A7" s="131" t="s">
        <v>564</v>
      </c>
      <c r="B7" s="131"/>
      <c r="C7" s="131"/>
      <c r="D7" s="131"/>
      <c r="E7" s="131"/>
      <c r="F7" s="131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s="2" customFormat="1" ht="15.75" customHeight="1">
      <c r="A8" s="132" t="s">
        <v>745</v>
      </c>
      <c r="B8" s="132"/>
      <c r="C8" s="132"/>
      <c r="D8" s="132"/>
      <c r="E8" s="132"/>
      <c r="F8" s="132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</row>
    <row r="9" spans="1:38" s="2" customFormat="1" ht="14.25" customHeight="1">
      <c r="A9" s="131" t="s">
        <v>746</v>
      </c>
      <c r="B9" s="131"/>
      <c r="C9" s="131"/>
      <c r="D9" s="131"/>
      <c r="E9" s="131"/>
      <c r="F9" s="131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</row>
    <row r="10" spans="1:38" s="2" customFormat="1" ht="11.25" customHeight="1">
      <c r="A10" s="108"/>
      <c r="B10" s="108"/>
      <c r="C10" s="108"/>
      <c r="D10" s="108"/>
      <c r="E10" s="108"/>
      <c r="F10" s="108"/>
    </row>
    <row r="11" spans="1:38" s="11" customFormat="1" ht="16.5" customHeight="1">
      <c r="A11" s="120" t="s">
        <v>203</v>
      </c>
      <c r="B11" s="120"/>
      <c r="C11" s="120"/>
      <c r="D11" s="120"/>
      <c r="E11" s="120"/>
      <c r="F11" s="120"/>
    </row>
    <row r="12" spans="1:38" s="11" customFormat="1" ht="13.5" hidden="1" customHeight="1" thickBot="1">
      <c r="A12" s="107"/>
      <c r="B12" s="107"/>
      <c r="C12" s="107"/>
      <c r="D12" s="107"/>
      <c r="E12" s="107"/>
      <c r="F12" s="107"/>
    </row>
    <row r="13" spans="1:38" s="11" customFormat="1" ht="27" customHeight="1">
      <c r="A13" s="117" t="s">
        <v>737</v>
      </c>
      <c r="B13" s="117"/>
      <c r="C13" s="117"/>
      <c r="D13" s="117"/>
      <c r="E13" s="117"/>
      <c r="F13" s="11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33" t="s">
        <v>1</v>
      </c>
      <c r="F17" s="134"/>
    </row>
    <row r="18" spans="1:6" ht="27" customHeight="1">
      <c r="A18" s="124" t="s">
        <v>204</v>
      </c>
      <c r="B18" s="6" t="s">
        <v>205</v>
      </c>
      <c r="C18" s="126" t="s">
        <v>206</v>
      </c>
      <c r="D18" s="128" t="s">
        <v>207</v>
      </c>
      <c r="E18" s="129"/>
      <c r="F18" s="130"/>
    </row>
    <row r="19" spans="1:6" ht="21" customHeight="1">
      <c r="A19" s="125"/>
      <c r="B19" s="14" t="s">
        <v>208</v>
      </c>
      <c r="C19" s="12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3414340.4</v>
      </c>
      <c r="E21" s="9">
        <f>SUM(E23,E176,E214)</f>
        <v>2804415.1999999997</v>
      </c>
      <c r="F21" s="9">
        <f>SUM(F23,F176,F214)</f>
        <v>925276.2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2489064.1999999997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4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25.5">
      <c r="A29" s="7">
        <v>4111</v>
      </c>
      <c r="B29" s="44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4" t="s">
        <v>228</v>
      </c>
      <c r="C38" s="7" t="s">
        <v>213</v>
      </c>
      <c r="D38" s="9">
        <f>SUM(D40,D49,D54,D64,D67,D71)</f>
        <v>366131.39999999997</v>
      </c>
      <c r="E38" s="9">
        <f>SUM(E40,E49,E54,E64,E67,E71)</f>
        <v>366131.39999999997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15337.3</v>
      </c>
      <c r="E64" s="9">
        <f>E66</f>
        <v>15337.3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15337.3</v>
      </c>
      <c r="E66" s="9">
        <v>15337.3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64917.7</v>
      </c>
      <c r="E71" s="9">
        <f>SUM(E73:E80)</f>
        <v>64917.7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6471.6</v>
      </c>
      <c r="E79" s="9">
        <v>6471.6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35056.1</v>
      </c>
      <c r="E80" s="9">
        <v>35056.1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1091911.8999999999</v>
      </c>
      <c r="E96" s="9">
        <f>SUM(E98,E102)</f>
        <v>1091911.8999999999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1091911.8999999999</v>
      </c>
      <c r="E98" s="9">
        <f>SUM(E100:E101)</f>
        <v>1091911.8999999999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4" t="s">
        <v>313</v>
      </c>
      <c r="C100" s="7" t="s">
        <v>314</v>
      </c>
      <c r="D100" s="9">
        <f>SUM(E100,F100)</f>
        <v>1091911.8999999999</v>
      </c>
      <c r="E100" s="20">
        <v>1091911.8999999999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4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464365.4</v>
      </c>
      <c r="E147" s="9">
        <f>SUM(E149,E153,E159,E162,E166,E169,E172)</f>
        <v>779716.4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4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4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4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4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4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4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4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4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452155.4</v>
      </c>
      <c r="E172" s="9">
        <f>SUM(E174)</f>
        <v>767506.4</v>
      </c>
      <c r="F172" s="9">
        <f>SUM(F174)</f>
        <v>0</v>
      </c>
    </row>
    <row r="173" spans="1:6" ht="39.950000000000003" hidden="1" customHeight="1">
      <c r="A173" s="7"/>
      <c r="B173" s="44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4" t="s">
        <v>400</v>
      </c>
      <c r="C174" s="7" t="s">
        <v>401</v>
      </c>
      <c r="D174" s="9">
        <v>452155.4</v>
      </c>
      <c r="E174" s="9">
        <v>767506.4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517351</v>
      </c>
      <c r="E175" s="10">
        <v>517351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1010064.5</v>
      </c>
      <c r="E176" s="9" t="s">
        <v>2</v>
      </c>
      <c r="F176" s="9">
        <f>SUM(F178,F196,F202,F205,F211)</f>
        <v>1010064.5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1010064.5</v>
      </c>
      <c r="E178" s="9" t="s">
        <v>2</v>
      </c>
      <c r="F178" s="9">
        <f>SUM(F180,F185,F190)</f>
        <v>1010064.5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4" t="s">
        <v>405</v>
      </c>
      <c r="C180" s="7" t="s">
        <v>213</v>
      </c>
      <c r="D180" s="9">
        <f>SUM(D182:D184)</f>
        <v>823844.5</v>
      </c>
      <c r="E180" s="9" t="s">
        <v>2</v>
      </c>
      <c r="F180" s="9">
        <f>SUM(F182:F184)</f>
        <v>823844.5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823844.5</v>
      </c>
      <c r="E184" s="9" t="s">
        <v>2</v>
      </c>
      <c r="F184" s="9">
        <v>823844.5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164220</v>
      </c>
      <c r="E185" s="9" t="s">
        <v>2</v>
      </c>
      <c r="F185" s="9">
        <f>SUM(F187:F189)</f>
        <v>164220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17836.7</v>
      </c>
      <c r="E188" s="9" t="s">
        <v>2</v>
      </c>
      <c r="F188" s="9">
        <v>17836.7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146383.29999999999</v>
      </c>
      <c r="E189" s="9" t="s">
        <v>2</v>
      </c>
      <c r="F189" s="9">
        <v>146383.29999999999</v>
      </c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4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-84788.3</v>
      </c>
      <c r="E214" s="9" t="s">
        <v>2</v>
      </c>
      <c r="F214" s="21">
        <f>F216+F221+F229+F232</f>
        <v>-84788.3</v>
      </c>
    </row>
    <row r="215" spans="1:6" ht="21.7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44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731</v>
      </c>
      <c r="C232" s="7" t="s">
        <v>213</v>
      </c>
      <c r="D232" s="9">
        <f>SUM(D234:D237)</f>
        <v>-74188.3</v>
      </c>
      <c r="E232" s="9" t="s">
        <v>2</v>
      </c>
      <c r="F232" s="21">
        <f>SUM(F234:F237)</f>
        <v>-74188.3</v>
      </c>
    </row>
    <row r="233" spans="1:6" ht="22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-74188.3</v>
      </c>
      <c r="E234" s="9" t="s">
        <v>2</v>
      </c>
      <c r="F234" s="23">
        <v>-74188.3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abSelected="1" workbookViewId="0">
      <selection activeCell="P404" sqref="P404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49.28515625" style="3" customWidth="1"/>
    <col min="6" max="6" width="12.28515625" style="98" customWidth="1"/>
    <col min="7" max="7" width="11.42578125" style="98" customWidth="1"/>
    <col min="8" max="8" width="11" style="98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6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5.75" customHeight="1">
      <c r="A1" s="121" t="s">
        <v>744</v>
      </c>
      <c r="B1" s="121"/>
      <c r="C1" s="121"/>
      <c r="D1" s="121"/>
      <c r="E1" s="121"/>
      <c r="F1" s="121"/>
      <c r="G1" s="121"/>
      <c r="H1" s="121"/>
      <c r="O1" s="135">
        <v>734.4</v>
      </c>
    </row>
    <row r="2" spans="1:42" s="24" customFormat="1" ht="1.5" hidden="1" customHeight="1">
      <c r="A2" s="110"/>
      <c r="B2" s="110"/>
      <c r="C2" s="110"/>
      <c r="D2" s="110"/>
      <c r="E2" s="110"/>
      <c r="F2" s="110"/>
      <c r="G2" s="137" t="s">
        <v>730</v>
      </c>
      <c r="H2" s="137"/>
      <c r="O2" s="135"/>
    </row>
    <row r="3" spans="1:42" s="2" customFormat="1" ht="18" customHeight="1">
      <c r="A3" s="121" t="s">
        <v>547</v>
      </c>
      <c r="B3" s="121"/>
      <c r="C3" s="121"/>
      <c r="D3" s="121"/>
      <c r="E3" s="121"/>
      <c r="F3" s="121"/>
      <c r="G3" s="121"/>
      <c r="H3" s="121"/>
      <c r="I3" s="108"/>
      <c r="J3" s="108"/>
      <c r="K3" s="108"/>
      <c r="L3" s="108"/>
      <c r="M3" s="108"/>
      <c r="N3" s="108"/>
      <c r="O3" s="135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2" s="2" customFormat="1" ht="15.75" customHeight="1">
      <c r="A4" s="121" t="s">
        <v>564</v>
      </c>
      <c r="B4" s="121"/>
      <c r="C4" s="121"/>
      <c r="D4" s="121"/>
      <c r="E4" s="121"/>
      <c r="F4" s="121"/>
      <c r="G4" s="121"/>
      <c r="H4" s="121"/>
      <c r="I4" s="108"/>
      <c r="J4" s="108"/>
      <c r="K4" s="108"/>
      <c r="L4" s="108"/>
      <c r="M4" s="108"/>
      <c r="N4" s="108"/>
      <c r="O4" s="135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</row>
    <row r="5" spans="1:42" s="2" customFormat="1" ht="14.25" customHeight="1">
      <c r="A5" s="121" t="s">
        <v>742</v>
      </c>
      <c r="B5" s="121"/>
      <c r="C5" s="121"/>
      <c r="D5" s="121"/>
      <c r="E5" s="121"/>
      <c r="F5" s="121"/>
      <c r="G5" s="121"/>
      <c r="H5" s="121"/>
      <c r="I5" s="108"/>
      <c r="J5" s="108"/>
      <c r="K5" s="108"/>
      <c r="L5" s="108"/>
      <c r="M5" s="108"/>
      <c r="N5" s="108"/>
      <c r="O5" s="135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</row>
    <row r="6" spans="1:42" s="2" customFormat="1" ht="15" customHeight="1">
      <c r="A6" s="121" t="s">
        <v>743</v>
      </c>
      <c r="B6" s="121"/>
      <c r="C6" s="121"/>
      <c r="D6" s="121"/>
      <c r="E6" s="121"/>
      <c r="F6" s="121"/>
      <c r="G6" s="121"/>
      <c r="H6" s="121"/>
      <c r="I6" s="108"/>
      <c r="J6" s="108"/>
      <c r="K6" s="108"/>
      <c r="L6" s="108"/>
      <c r="M6" s="108"/>
      <c r="N6" s="108"/>
      <c r="O6" s="135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</row>
    <row r="7" spans="1:42" s="24" customFormat="1" ht="9" customHeight="1">
      <c r="A7" s="110"/>
      <c r="B7" s="110"/>
      <c r="C7" s="110"/>
      <c r="D7" s="110"/>
      <c r="E7" s="110"/>
      <c r="F7" s="110"/>
      <c r="G7" s="110"/>
      <c r="H7" s="110"/>
      <c r="O7" s="135"/>
    </row>
    <row r="8" spans="1:42" s="11" customFormat="1" ht="14.25" customHeight="1">
      <c r="A8" s="138" t="s">
        <v>480</v>
      </c>
      <c r="B8" s="138"/>
      <c r="C8" s="138"/>
      <c r="D8" s="138"/>
      <c r="E8" s="138"/>
      <c r="F8" s="138"/>
      <c r="G8" s="138"/>
      <c r="H8" s="138"/>
      <c r="O8" s="135"/>
    </row>
    <row r="9" spans="1:42" s="11" customFormat="1" ht="27.75" customHeight="1">
      <c r="A9" s="123" t="s">
        <v>736</v>
      </c>
      <c r="B9" s="123"/>
      <c r="C9" s="123"/>
      <c r="D9" s="123"/>
      <c r="E9" s="123"/>
      <c r="F9" s="123"/>
      <c r="G9" s="123"/>
      <c r="H9" s="123"/>
      <c r="O9" s="135"/>
    </row>
    <row r="10" spans="1:42" ht="15" hidden="1" customHeight="1">
      <c r="O10" s="135"/>
    </row>
    <row r="11" spans="1:42" ht="15" hidden="1" customHeight="1">
      <c r="O11" s="135"/>
    </row>
    <row r="12" spans="1:42" ht="13.5" customHeight="1">
      <c r="A12" s="5"/>
      <c r="B12" s="5"/>
      <c r="C12" s="5"/>
      <c r="D12" s="5"/>
      <c r="E12" s="5"/>
      <c r="F12" s="99"/>
      <c r="G12" s="139" t="s">
        <v>1</v>
      </c>
      <c r="H12" s="140"/>
      <c r="I12" s="141"/>
      <c r="O12" s="135"/>
    </row>
    <row r="13" spans="1:42" ht="51">
      <c r="A13" s="25" t="s">
        <v>481</v>
      </c>
      <c r="B13" s="15" t="s">
        <v>5</v>
      </c>
      <c r="C13" s="15" t="s">
        <v>6</v>
      </c>
      <c r="D13" s="15" t="s">
        <v>7</v>
      </c>
      <c r="E13" s="26" t="s">
        <v>482</v>
      </c>
      <c r="F13" s="100" t="s">
        <v>483</v>
      </c>
      <c r="G13" s="100" t="s">
        <v>8</v>
      </c>
      <c r="H13" s="100" t="s">
        <v>9</v>
      </c>
      <c r="I13" s="27"/>
      <c r="O13" s="135"/>
    </row>
    <row r="14" spans="1:42" s="109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01">
        <v>7</v>
      </c>
      <c r="G14" s="101">
        <v>8</v>
      </c>
      <c r="H14" s="101">
        <v>8</v>
      </c>
      <c r="O14" s="135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SUM(F16,F102,F119,F148,F211,F251,F281,F310,F344,F375,F399)</f>
        <v>3214340.3812967581</v>
      </c>
      <c r="G15" s="9">
        <f>SUM(G16,G102,G119,G148,G211,G251,G281,G310,G344,G375,G399)</f>
        <v>2804415.1812967579</v>
      </c>
      <c r="H15" s="9">
        <f>SUM(H16,H102,H119,H148,H211,H251,H281,H310,H344,H375,H399)</f>
        <v>925276.2</v>
      </c>
      <c r="K15" s="4"/>
      <c r="M15" s="4"/>
      <c r="O15" s="135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825183</v>
      </c>
      <c r="G16" s="9">
        <f>SUM(G18,G46,G50,G67,G70,G73,G93,G96)</f>
        <v>511990</v>
      </c>
      <c r="H16" s="9">
        <f>SUM(H18,H46,H50,H67,H70,H73,H93,H96)</f>
        <v>313193</v>
      </c>
      <c r="O16" s="135"/>
    </row>
    <row r="17" spans="1:15">
      <c r="A17" s="7"/>
      <c r="B17" s="7"/>
      <c r="C17" s="7"/>
      <c r="D17" s="7"/>
      <c r="E17" s="44" t="s">
        <v>14</v>
      </c>
      <c r="F17" s="102"/>
      <c r="G17" s="102"/>
      <c r="H17" s="102"/>
      <c r="O17" s="135"/>
    </row>
    <row r="18" spans="1:15" s="8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5"/>
    </row>
    <row r="19" spans="1:15" s="8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5"/>
    </row>
    <row r="20" spans="1:15" s="86" customFormat="1" ht="24">
      <c r="A20" s="7"/>
      <c r="B20" s="7"/>
      <c r="C20" s="7"/>
      <c r="D20" s="7"/>
      <c r="E20" s="45" t="s">
        <v>484</v>
      </c>
      <c r="F20" s="102"/>
      <c r="G20" s="102"/>
      <c r="H20" s="102"/>
      <c r="O20" s="135"/>
    </row>
    <row r="21" spans="1:15" s="86" customFormat="1" ht="25.5">
      <c r="A21" s="7"/>
      <c r="B21" s="7"/>
      <c r="C21" s="7"/>
      <c r="D21" s="7"/>
      <c r="E21" s="44" t="s">
        <v>485</v>
      </c>
      <c r="F21" s="9">
        <f>SUM(G21:H21)</f>
        <v>264000</v>
      </c>
      <c r="G21" s="9">
        <v>264000</v>
      </c>
      <c r="H21" s="102">
        <v>0</v>
      </c>
      <c r="O21" s="135"/>
    </row>
    <row r="22" spans="1:15" s="86" customFormat="1" ht="25.5">
      <c r="A22" s="7"/>
      <c r="B22" s="7"/>
      <c r="C22" s="7"/>
      <c r="D22" s="7"/>
      <c r="E22" s="44" t="s">
        <v>486</v>
      </c>
      <c r="F22" s="9">
        <f t="shared" ref="F22:F43" si="0">SUM(G22:H22)</f>
        <v>80000</v>
      </c>
      <c r="G22" s="9">
        <v>80000</v>
      </c>
      <c r="H22" s="102">
        <v>0</v>
      </c>
      <c r="O22" s="135"/>
    </row>
    <row r="23" spans="1:15" s="86" customForma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102">
        <v>0</v>
      </c>
      <c r="O23" s="135"/>
    </row>
    <row r="24" spans="1:15" s="86" customForma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102">
        <v>0</v>
      </c>
      <c r="O24" s="135"/>
    </row>
    <row r="25" spans="1:15" s="86" customFormat="1">
      <c r="A25" s="7"/>
      <c r="B25" s="7"/>
      <c r="C25" s="7"/>
      <c r="D25" s="7"/>
      <c r="E25" s="44" t="s">
        <v>489</v>
      </c>
      <c r="F25" s="9">
        <f t="shared" si="0"/>
        <v>4920</v>
      </c>
      <c r="G25" s="9">
        <v>4920</v>
      </c>
      <c r="H25" s="102">
        <v>0</v>
      </c>
      <c r="O25" s="135"/>
    </row>
    <row r="26" spans="1:15" s="86" customForma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102">
        <v>0</v>
      </c>
      <c r="O26" s="135"/>
    </row>
    <row r="27" spans="1:15" s="86" customForma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102">
        <v>0</v>
      </c>
      <c r="O27" s="135"/>
    </row>
    <row r="28" spans="1:15" s="86" customFormat="1" ht="25.5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102">
        <v>0</v>
      </c>
      <c r="O28" s="135"/>
    </row>
    <row r="29" spans="1:15" s="86" customFormat="1">
      <c r="A29" s="7"/>
      <c r="B29" s="7"/>
      <c r="C29" s="7"/>
      <c r="D29" s="7"/>
      <c r="E29" s="44" t="s">
        <v>493</v>
      </c>
      <c r="F29" s="9">
        <f>G29</f>
        <v>5700</v>
      </c>
      <c r="G29" s="9">
        <v>5700</v>
      </c>
      <c r="H29" s="102">
        <v>0</v>
      </c>
      <c r="O29" s="135"/>
    </row>
    <row r="30" spans="1:15" s="86" customForma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102">
        <v>0</v>
      </c>
      <c r="O30" s="135"/>
    </row>
    <row r="31" spans="1:15" s="86" customForma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102">
        <v>0</v>
      </c>
      <c r="O31" s="135"/>
    </row>
    <row r="32" spans="1:15" s="86" customForma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102">
        <v>0</v>
      </c>
      <c r="O32" s="135"/>
    </row>
    <row r="33" spans="1:16" s="86" customForma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102">
        <v>0</v>
      </c>
      <c r="O33" s="135"/>
    </row>
    <row r="34" spans="1:16" s="86" customFormat="1" ht="25.5">
      <c r="A34" s="7"/>
      <c r="B34" s="7"/>
      <c r="C34" s="7"/>
      <c r="D34" s="7"/>
      <c r="E34" s="46" t="s">
        <v>498</v>
      </c>
      <c r="F34" s="9">
        <f>SUM(G34:H34)</f>
        <v>9800</v>
      </c>
      <c r="G34" s="9">
        <v>9800</v>
      </c>
      <c r="H34" s="102">
        <v>0</v>
      </c>
      <c r="O34" s="135"/>
    </row>
    <row r="35" spans="1:16" s="86" customForma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102">
        <v>0</v>
      </c>
      <c r="O35" s="135"/>
    </row>
    <row r="36" spans="1:16" s="86" customFormat="1">
      <c r="A36" s="7"/>
      <c r="B36" s="7"/>
      <c r="C36" s="7"/>
      <c r="D36" s="7"/>
      <c r="E36" s="94" t="s">
        <v>500</v>
      </c>
      <c r="F36" s="9">
        <f>SUM(G36:H36)</f>
        <v>18000</v>
      </c>
      <c r="G36" s="9">
        <v>18000</v>
      </c>
      <c r="H36" s="102">
        <v>0</v>
      </c>
      <c r="N36" s="89"/>
      <c r="O36" s="135"/>
      <c r="P36" s="90"/>
    </row>
    <row r="37" spans="1:16" s="86" customFormat="1">
      <c r="A37" s="7"/>
      <c r="B37" s="7"/>
      <c r="C37" s="7"/>
      <c r="D37" s="7"/>
      <c r="E37" s="94" t="s">
        <v>501</v>
      </c>
      <c r="F37" s="9">
        <f t="shared" si="0"/>
        <v>0</v>
      </c>
      <c r="G37" s="9">
        <v>0</v>
      </c>
      <c r="H37" s="102">
        <v>0</v>
      </c>
      <c r="O37" s="135"/>
    </row>
    <row r="38" spans="1:16" s="86" customFormat="1">
      <c r="A38" s="7"/>
      <c r="B38" s="7"/>
      <c r="C38" s="7"/>
      <c r="D38" s="7"/>
      <c r="E38" s="94" t="s">
        <v>502</v>
      </c>
      <c r="F38" s="9">
        <f t="shared" si="0"/>
        <v>2500</v>
      </c>
      <c r="G38" s="9">
        <v>2500</v>
      </c>
      <c r="H38" s="102">
        <v>0</v>
      </c>
      <c r="O38" s="135"/>
    </row>
    <row r="39" spans="1:16" s="86" customFormat="1">
      <c r="A39" s="7"/>
      <c r="B39" s="7"/>
      <c r="C39" s="7"/>
      <c r="D39" s="7"/>
      <c r="E39" s="94" t="s">
        <v>515</v>
      </c>
      <c r="F39" s="9">
        <f>G39</f>
        <v>3500</v>
      </c>
      <c r="G39" s="9">
        <v>3500</v>
      </c>
      <c r="H39" s="102">
        <v>0</v>
      </c>
      <c r="O39" s="135"/>
    </row>
    <row r="40" spans="1:16" s="86" customFormat="1">
      <c r="A40" s="7"/>
      <c r="B40" s="7"/>
      <c r="C40" s="7"/>
      <c r="D40" s="7"/>
      <c r="E40" s="94" t="s">
        <v>503</v>
      </c>
      <c r="F40" s="9">
        <f t="shared" si="0"/>
        <v>200</v>
      </c>
      <c r="G40" s="9">
        <v>200</v>
      </c>
      <c r="H40" s="102">
        <v>0</v>
      </c>
      <c r="O40" s="135"/>
    </row>
    <row r="41" spans="1:16" s="86" customFormat="1" ht="25.5">
      <c r="A41" s="7"/>
      <c r="B41" s="7"/>
      <c r="C41" s="7"/>
      <c r="D41" s="7"/>
      <c r="E41" s="94" t="s">
        <v>520</v>
      </c>
      <c r="F41" s="9">
        <f>H41</f>
        <v>0</v>
      </c>
      <c r="G41" s="9">
        <v>0</v>
      </c>
      <c r="H41" s="102">
        <v>0</v>
      </c>
      <c r="O41" s="135"/>
    </row>
    <row r="42" spans="1:16" s="86" customFormat="1">
      <c r="A42" s="7"/>
      <c r="B42" s="7"/>
      <c r="C42" s="7"/>
      <c r="D42" s="7"/>
      <c r="E42" s="95" t="s">
        <v>504</v>
      </c>
      <c r="F42" s="9">
        <f t="shared" si="0"/>
        <v>0</v>
      </c>
      <c r="G42" s="9">
        <v>0</v>
      </c>
      <c r="H42" s="102">
        <v>0</v>
      </c>
      <c r="O42" s="135"/>
    </row>
    <row r="43" spans="1:16" s="86" customFormat="1">
      <c r="A43" s="7"/>
      <c r="B43" s="7"/>
      <c r="C43" s="7"/>
      <c r="D43" s="7"/>
      <c r="E43" s="94" t="s">
        <v>505</v>
      </c>
      <c r="F43" s="9">
        <f t="shared" si="0"/>
        <v>10000</v>
      </c>
      <c r="G43" s="9">
        <v>0</v>
      </c>
      <c r="H43" s="9">
        <v>10000</v>
      </c>
      <c r="O43" s="135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135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135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5"/>
    </row>
    <row r="47" spans="1:16">
      <c r="A47" s="7"/>
      <c r="B47" s="7"/>
      <c r="C47" s="7"/>
      <c r="D47" s="7"/>
      <c r="E47" s="44" t="s">
        <v>16</v>
      </c>
      <c r="F47" s="102"/>
      <c r="G47" s="102"/>
      <c r="H47" s="102"/>
      <c r="O47" s="135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135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135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5"/>
    </row>
    <row r="51" spans="1:15">
      <c r="A51" s="7"/>
      <c r="B51" s="7"/>
      <c r="C51" s="7"/>
      <c r="D51" s="7"/>
      <c r="E51" s="44" t="s">
        <v>16</v>
      </c>
      <c r="F51" s="9">
        <f>SUM(F53,F64)</f>
        <v>0</v>
      </c>
      <c r="G51" s="102"/>
      <c r="H51" s="102"/>
      <c r="O51" s="135"/>
    </row>
    <row r="52" spans="1:15" ht="25.5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135"/>
    </row>
    <row r="53" spans="1:15" ht="24">
      <c r="A53" s="7"/>
      <c r="B53" s="7"/>
      <c r="C53" s="7"/>
      <c r="D53" s="7"/>
      <c r="E53" s="45" t="s">
        <v>484</v>
      </c>
      <c r="F53" s="102"/>
      <c r="G53" s="102"/>
      <c r="H53" s="102"/>
      <c r="O53" s="135"/>
    </row>
    <row r="54" spans="1:15" ht="25.5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102">
        <v>0</v>
      </c>
      <c r="H54" s="102"/>
      <c r="O54" s="135"/>
    </row>
    <row r="55" spans="1:15" ht="25.5">
      <c r="A55" s="7"/>
      <c r="B55" s="7"/>
      <c r="C55" s="7"/>
      <c r="D55" s="7"/>
      <c r="E55" s="47" t="s">
        <v>507</v>
      </c>
      <c r="F55" s="9">
        <f t="shared" si="1"/>
        <v>0</v>
      </c>
      <c r="G55" s="102"/>
      <c r="H55" s="102"/>
      <c r="O55" s="135"/>
    </row>
    <row r="56" spans="1:15">
      <c r="A56" s="7"/>
      <c r="B56" s="7"/>
      <c r="C56" s="7"/>
      <c r="D56" s="7"/>
      <c r="E56" s="47" t="s">
        <v>508</v>
      </c>
      <c r="F56" s="9">
        <f t="shared" si="1"/>
        <v>0</v>
      </c>
      <c r="G56" s="102"/>
      <c r="H56" s="102"/>
      <c r="O56" s="135"/>
    </row>
    <row r="57" spans="1:15">
      <c r="A57" s="7"/>
      <c r="B57" s="7"/>
      <c r="C57" s="7"/>
      <c r="D57" s="7"/>
      <c r="E57" s="47" t="s">
        <v>489</v>
      </c>
      <c r="F57" s="9">
        <f t="shared" si="1"/>
        <v>0</v>
      </c>
      <c r="G57" s="102"/>
      <c r="H57" s="102"/>
      <c r="O57" s="135"/>
    </row>
    <row r="58" spans="1:15">
      <c r="A58" s="7"/>
      <c r="B58" s="7"/>
      <c r="C58" s="7"/>
      <c r="D58" s="7"/>
      <c r="E58" s="46" t="s">
        <v>509</v>
      </c>
      <c r="F58" s="9">
        <f t="shared" si="1"/>
        <v>0</v>
      </c>
      <c r="G58" s="102"/>
      <c r="H58" s="102"/>
      <c r="O58" s="135"/>
    </row>
    <row r="59" spans="1:15">
      <c r="A59" s="7"/>
      <c r="B59" s="7"/>
      <c r="C59" s="7"/>
      <c r="D59" s="7"/>
      <c r="E59" s="46" t="s">
        <v>510</v>
      </c>
      <c r="F59" s="9">
        <f t="shared" si="1"/>
        <v>0</v>
      </c>
      <c r="G59" s="102"/>
      <c r="H59" s="102"/>
      <c r="O59" s="135"/>
    </row>
    <row r="60" spans="1:15">
      <c r="A60" s="7"/>
      <c r="B60" s="7"/>
      <c r="C60" s="7"/>
      <c r="D60" s="7"/>
      <c r="E60" s="46" t="s">
        <v>511</v>
      </c>
      <c r="F60" s="9">
        <f t="shared" si="1"/>
        <v>0</v>
      </c>
      <c r="G60" s="102"/>
      <c r="H60" s="102"/>
      <c r="O60" s="135"/>
    </row>
    <row r="61" spans="1:15">
      <c r="A61" s="7"/>
      <c r="B61" s="7"/>
      <c r="C61" s="7"/>
      <c r="D61" s="7"/>
      <c r="E61" s="46" t="s">
        <v>565</v>
      </c>
      <c r="F61" s="9">
        <v>0</v>
      </c>
      <c r="G61" s="102">
        <v>0</v>
      </c>
      <c r="H61" s="102"/>
      <c r="O61" s="135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135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5"/>
    </row>
    <row r="64" spans="1:15" ht="24">
      <c r="A64" s="7"/>
      <c r="B64" s="7"/>
      <c r="C64" s="7"/>
      <c r="D64" s="7"/>
      <c r="E64" s="45" t="s">
        <v>484</v>
      </c>
      <c r="F64" s="102"/>
      <c r="G64" s="102"/>
      <c r="H64" s="102"/>
      <c r="O64" s="135"/>
    </row>
    <row r="65" spans="1:15" ht="25.5">
      <c r="A65" s="7"/>
      <c r="B65" s="7"/>
      <c r="C65" s="7"/>
      <c r="D65" s="7"/>
      <c r="E65" s="47" t="s">
        <v>506</v>
      </c>
      <c r="F65" s="9">
        <f>SUM(G65:H65)</f>
        <v>0</v>
      </c>
      <c r="G65" s="102">
        <v>0</v>
      </c>
      <c r="H65" s="102">
        <v>0</v>
      </c>
      <c r="O65" s="135"/>
    </row>
    <row r="66" spans="1:15">
      <c r="A66" s="7"/>
      <c r="B66" s="7"/>
      <c r="C66" s="7"/>
      <c r="D66" s="7"/>
      <c r="E66" s="47" t="s">
        <v>512</v>
      </c>
      <c r="F66" s="9">
        <f>SUM(G66:H66)</f>
        <v>0</v>
      </c>
      <c r="G66" s="102">
        <v>0</v>
      </c>
      <c r="H66" s="102">
        <v>0</v>
      </c>
      <c r="O66" s="135"/>
    </row>
    <row r="67" spans="1:15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5"/>
    </row>
    <row r="68" spans="1:15">
      <c r="A68" s="7"/>
      <c r="B68" s="7"/>
      <c r="C68" s="7"/>
      <c r="D68" s="7"/>
      <c r="E68" s="44" t="s">
        <v>16</v>
      </c>
      <c r="F68" s="102"/>
      <c r="G68" s="102"/>
      <c r="H68" s="102"/>
      <c r="O68" s="135"/>
    </row>
    <row r="69" spans="1:15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135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5"/>
    </row>
    <row r="71" spans="1:15">
      <c r="A71" s="7"/>
      <c r="B71" s="7"/>
      <c r="C71" s="7"/>
      <c r="D71" s="7"/>
      <c r="E71" s="44" t="s">
        <v>16</v>
      </c>
      <c r="F71" s="102"/>
      <c r="G71" s="102"/>
      <c r="H71" s="102"/>
      <c r="O71" s="135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135"/>
    </row>
    <row r="73" spans="1:15" s="8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397353</v>
      </c>
      <c r="G73" s="9">
        <f>SUM(G75)</f>
        <v>94160</v>
      </c>
      <c r="H73" s="9">
        <f>SUM(H75)</f>
        <v>303193</v>
      </c>
      <c r="O73" s="135"/>
    </row>
    <row r="74" spans="1:15" s="86" customFormat="1">
      <c r="A74" s="7"/>
      <c r="B74" s="7"/>
      <c r="C74" s="7"/>
      <c r="D74" s="7"/>
      <c r="E74" s="44" t="s">
        <v>16</v>
      </c>
      <c r="F74" s="102"/>
      <c r="G74" s="102"/>
      <c r="H74" s="102"/>
      <c r="O74" s="135"/>
    </row>
    <row r="75" spans="1:15" s="8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397353</v>
      </c>
      <c r="G75" s="9">
        <f>SUM(G77:G92)</f>
        <v>94160</v>
      </c>
      <c r="H75" s="9">
        <f>SUM(H77:H92)</f>
        <v>303193</v>
      </c>
      <c r="O75" s="135"/>
    </row>
    <row r="76" spans="1:15" s="86" customFormat="1" ht="24">
      <c r="A76" s="7"/>
      <c r="B76" s="7"/>
      <c r="C76" s="7"/>
      <c r="D76" s="7"/>
      <c r="E76" s="45" t="s">
        <v>484</v>
      </c>
      <c r="F76" s="102"/>
      <c r="G76" s="102"/>
      <c r="H76" s="102"/>
      <c r="O76" s="135"/>
    </row>
    <row r="77" spans="1:15" s="86" customFormat="1">
      <c r="A77" s="7"/>
      <c r="B77" s="7"/>
      <c r="C77" s="7"/>
      <c r="D77" s="7"/>
      <c r="E77" s="47" t="s">
        <v>513</v>
      </c>
      <c r="F77" s="9">
        <f>SUM(G77:H77)</f>
        <v>21000</v>
      </c>
      <c r="G77" s="9">
        <v>21000</v>
      </c>
      <c r="H77" s="9">
        <v>0</v>
      </c>
      <c r="O77" s="135"/>
    </row>
    <row r="78" spans="1:15" s="86" customFormat="1">
      <c r="A78" s="7"/>
      <c r="B78" s="7"/>
      <c r="C78" s="7"/>
      <c r="D78" s="7"/>
      <c r="E78" s="47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5"/>
    </row>
    <row r="79" spans="1:15" s="86" customForma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135"/>
    </row>
    <row r="80" spans="1:15" s="86" customForma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135"/>
    </row>
    <row r="81" spans="1:15" s="86" customForma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135"/>
    </row>
    <row r="82" spans="1:15" s="86" customFormat="1">
      <c r="A82" s="7"/>
      <c r="B82" s="7"/>
      <c r="C82" s="7"/>
      <c r="D82" s="7"/>
      <c r="E82" s="46" t="s">
        <v>542</v>
      </c>
      <c r="F82" s="9">
        <f>G82</f>
        <v>26000</v>
      </c>
      <c r="G82" s="9">
        <v>26000</v>
      </c>
      <c r="H82" s="9">
        <v>0</v>
      </c>
      <c r="O82" s="135"/>
    </row>
    <row r="83" spans="1:15" s="86" customForma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135"/>
    </row>
    <row r="84" spans="1:15" s="86" customFormat="1">
      <c r="A84" s="7"/>
      <c r="B84" s="7"/>
      <c r="C84" s="7"/>
      <c r="D84" s="7"/>
      <c r="E84" s="46" t="s">
        <v>515</v>
      </c>
      <c r="F84" s="9">
        <f t="shared" si="2"/>
        <v>12400</v>
      </c>
      <c r="G84" s="9">
        <v>12400</v>
      </c>
      <c r="H84" s="9">
        <v>0</v>
      </c>
      <c r="O84" s="135"/>
    </row>
    <row r="85" spans="1:15" s="86" customFormat="1" ht="38.25">
      <c r="A85" s="7"/>
      <c r="B85" s="7"/>
      <c r="C85" s="7"/>
      <c r="D85" s="7"/>
      <c r="E85" s="46" t="s">
        <v>566</v>
      </c>
      <c r="F85" s="9">
        <f t="shared" si="2"/>
        <v>1160</v>
      </c>
      <c r="G85" s="9">
        <v>1160</v>
      </c>
      <c r="H85" s="9">
        <v>0</v>
      </c>
      <c r="O85" s="135"/>
    </row>
    <row r="86" spans="1:15" s="86" customFormat="1">
      <c r="A86" s="7"/>
      <c r="B86" s="7"/>
      <c r="C86" s="7"/>
      <c r="D86" s="7"/>
      <c r="E86" s="46" t="s">
        <v>569</v>
      </c>
      <c r="F86" s="103">
        <f>G86</f>
        <v>11000</v>
      </c>
      <c r="G86" s="103">
        <v>11000</v>
      </c>
      <c r="H86" s="9">
        <v>0</v>
      </c>
      <c r="O86" s="135"/>
    </row>
    <row r="87" spans="1:15" s="86" customFormat="1" ht="25.5">
      <c r="A87" s="7"/>
      <c r="B87" s="7"/>
      <c r="C87" s="7"/>
      <c r="D87" s="7"/>
      <c r="E87" s="46" t="s">
        <v>516</v>
      </c>
      <c r="F87" s="9">
        <f t="shared" si="2"/>
        <v>5000</v>
      </c>
      <c r="G87" s="9">
        <v>5000</v>
      </c>
      <c r="H87" s="9">
        <v>0</v>
      </c>
      <c r="O87" s="135"/>
    </row>
    <row r="88" spans="1:15" s="86" customFormat="1">
      <c r="A88" s="7"/>
      <c r="B88" s="7"/>
      <c r="C88" s="7"/>
      <c r="D88" s="7"/>
      <c r="E88" s="46" t="s">
        <v>503</v>
      </c>
      <c r="F88" s="9">
        <f t="shared" si="2"/>
        <v>2500</v>
      </c>
      <c r="G88" s="9">
        <v>2500</v>
      </c>
      <c r="H88" s="9">
        <v>0</v>
      </c>
      <c r="O88" s="135"/>
    </row>
    <row r="89" spans="1:15" s="86" customFormat="1">
      <c r="A89" s="7"/>
      <c r="B89" s="7"/>
      <c r="C89" s="7"/>
      <c r="D89" s="7"/>
      <c r="E89" s="47" t="s">
        <v>517</v>
      </c>
      <c r="F89" s="9">
        <f>SUM(G89:H89)</f>
        <v>0</v>
      </c>
      <c r="G89" s="9">
        <v>0</v>
      </c>
      <c r="H89" s="9">
        <v>0</v>
      </c>
      <c r="I89" s="86" t="s">
        <v>518</v>
      </c>
      <c r="J89" s="86" t="s">
        <v>519</v>
      </c>
      <c r="O89" s="135"/>
    </row>
    <row r="90" spans="1:15" s="86" customFormat="1" ht="25.5">
      <c r="A90" s="7"/>
      <c r="B90" s="7"/>
      <c r="C90" s="7"/>
      <c r="D90" s="7"/>
      <c r="E90" s="47" t="s">
        <v>520</v>
      </c>
      <c r="F90" s="9">
        <f>SUM(G90:H90)</f>
        <v>136031.4</v>
      </c>
      <c r="G90" s="9">
        <v>0</v>
      </c>
      <c r="H90" s="9">
        <v>136031.4</v>
      </c>
      <c r="I90" s="86" t="s">
        <v>521</v>
      </c>
      <c r="O90" s="135"/>
    </row>
    <row r="91" spans="1:15" s="86" customFormat="1">
      <c r="A91" s="7"/>
      <c r="B91" s="7"/>
      <c r="C91" s="7"/>
      <c r="D91" s="7"/>
      <c r="E91" s="46" t="s">
        <v>567</v>
      </c>
      <c r="F91" s="9">
        <f>H91</f>
        <v>145161.60000000001</v>
      </c>
      <c r="G91" s="9">
        <v>0</v>
      </c>
      <c r="H91" s="9">
        <v>145161.60000000001</v>
      </c>
      <c r="O91" s="135"/>
    </row>
    <row r="92" spans="1:15" s="86" customFormat="1">
      <c r="A92" s="7"/>
      <c r="B92" s="7"/>
      <c r="C92" s="7"/>
      <c r="D92" s="7"/>
      <c r="E92" s="46" t="s">
        <v>522</v>
      </c>
      <c r="F92" s="9">
        <f t="shared" si="2"/>
        <v>22000</v>
      </c>
      <c r="G92" s="9">
        <v>0</v>
      </c>
      <c r="H92" s="9">
        <v>22000</v>
      </c>
      <c r="O92" s="135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44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5"/>
    </row>
    <row r="94" spans="1:15">
      <c r="A94" s="7"/>
      <c r="B94" s="7"/>
      <c r="C94" s="7"/>
      <c r="D94" s="7"/>
      <c r="E94" s="44" t="s">
        <v>16</v>
      </c>
      <c r="F94" s="102"/>
      <c r="G94" s="102"/>
      <c r="H94" s="102"/>
      <c r="O94" s="135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135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5"/>
    </row>
    <row r="97" spans="1:15">
      <c r="A97" s="7"/>
      <c r="B97" s="7"/>
      <c r="C97" s="7"/>
      <c r="D97" s="7"/>
      <c r="E97" s="44" t="s">
        <v>16</v>
      </c>
      <c r="F97" s="102"/>
      <c r="G97" s="102"/>
      <c r="H97" s="102"/>
      <c r="O97" s="135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5"/>
    </row>
    <row r="99" spans="1:15">
      <c r="A99" s="7"/>
      <c r="B99" s="7"/>
      <c r="C99" s="7"/>
      <c r="D99" s="7"/>
      <c r="E99" s="44" t="s">
        <v>16</v>
      </c>
      <c r="F99" s="102"/>
      <c r="G99" s="102"/>
      <c r="H99" s="102"/>
      <c r="O99" s="135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135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135"/>
    </row>
    <row r="102" spans="1:15" ht="25.5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5"/>
    </row>
    <row r="103" spans="1:15">
      <c r="A103" s="7"/>
      <c r="B103" s="7"/>
      <c r="C103" s="7"/>
      <c r="D103" s="7"/>
      <c r="E103" s="44" t="s">
        <v>14</v>
      </c>
      <c r="F103" s="102"/>
      <c r="G103" s="102"/>
      <c r="H103" s="102"/>
      <c r="O103" s="135"/>
    </row>
    <row r="104" spans="1:15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5"/>
    </row>
    <row r="105" spans="1:15">
      <c r="A105" s="7"/>
      <c r="B105" s="7"/>
      <c r="C105" s="7"/>
      <c r="D105" s="7"/>
      <c r="E105" s="44" t="s">
        <v>16</v>
      </c>
      <c r="F105" s="102"/>
      <c r="G105" s="102"/>
      <c r="H105" s="102"/>
      <c r="O105" s="135"/>
    </row>
    <row r="106" spans="1:15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135"/>
    </row>
    <row r="107" spans="1:15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5"/>
    </row>
    <row r="108" spans="1:15">
      <c r="A108" s="7"/>
      <c r="B108" s="7"/>
      <c r="C108" s="7"/>
      <c r="D108" s="7"/>
      <c r="E108" s="44" t="s">
        <v>16</v>
      </c>
      <c r="F108" s="102"/>
      <c r="G108" s="102"/>
      <c r="H108" s="102"/>
      <c r="O108" s="135"/>
    </row>
    <row r="109" spans="1:15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135"/>
    </row>
    <row r="110" spans="1:15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5"/>
    </row>
    <row r="111" spans="1:15">
      <c r="A111" s="7"/>
      <c r="B111" s="7"/>
      <c r="C111" s="7"/>
      <c r="D111" s="7"/>
      <c r="E111" s="44" t="s">
        <v>16</v>
      </c>
      <c r="F111" s="102"/>
      <c r="G111" s="102"/>
      <c r="H111" s="102"/>
      <c r="O111" s="135"/>
    </row>
    <row r="112" spans="1:15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135"/>
    </row>
    <row r="113" spans="1:15" ht="25.5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5"/>
    </row>
    <row r="114" spans="1:15">
      <c r="A114" s="7"/>
      <c r="B114" s="7"/>
      <c r="C114" s="7"/>
      <c r="D114" s="7"/>
      <c r="E114" s="44" t="s">
        <v>16</v>
      </c>
      <c r="F114" s="102"/>
      <c r="G114" s="102"/>
      <c r="H114" s="102"/>
      <c r="O114" s="135"/>
    </row>
    <row r="115" spans="1:15" ht="25.5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135"/>
    </row>
    <row r="116" spans="1:15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5"/>
    </row>
    <row r="117" spans="1:15">
      <c r="A117" s="7"/>
      <c r="B117" s="7"/>
      <c r="C117" s="7"/>
      <c r="D117" s="7"/>
      <c r="E117" s="44" t="s">
        <v>16</v>
      </c>
      <c r="F117" s="102"/>
      <c r="G117" s="102"/>
      <c r="H117" s="102"/>
      <c r="O117" s="135"/>
    </row>
    <row r="118" spans="1:15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135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5"/>
    </row>
    <row r="120" spans="1:15">
      <c r="A120" s="7"/>
      <c r="B120" s="7"/>
      <c r="C120" s="7"/>
      <c r="D120" s="7"/>
      <c r="E120" s="44" t="s">
        <v>14</v>
      </c>
      <c r="F120" s="102"/>
      <c r="G120" s="102"/>
      <c r="H120" s="102"/>
      <c r="O120" s="135"/>
    </row>
    <row r="121" spans="1:15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5"/>
    </row>
    <row r="122" spans="1:15">
      <c r="A122" s="7"/>
      <c r="B122" s="7"/>
      <c r="C122" s="7"/>
      <c r="D122" s="7"/>
      <c r="E122" s="44" t="s">
        <v>16</v>
      </c>
      <c r="F122" s="102"/>
      <c r="G122" s="102"/>
      <c r="H122" s="102"/>
      <c r="O122" s="135"/>
    </row>
    <row r="123" spans="1:15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135"/>
    </row>
    <row r="124" spans="1:15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135"/>
    </row>
    <row r="125" spans="1:15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135"/>
    </row>
    <row r="126" spans="1:15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5"/>
    </row>
    <row r="127" spans="1:15">
      <c r="A127" s="7"/>
      <c r="B127" s="7"/>
      <c r="C127" s="7"/>
      <c r="D127" s="7"/>
      <c r="E127" s="44" t="s">
        <v>16</v>
      </c>
      <c r="F127" s="102"/>
      <c r="G127" s="102"/>
      <c r="H127" s="102"/>
      <c r="O127" s="135"/>
    </row>
    <row r="128" spans="1:15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135"/>
    </row>
    <row r="129" spans="1:15" ht="25.5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5"/>
    </row>
    <row r="130" spans="1:15">
      <c r="A130" s="7"/>
      <c r="B130" s="7"/>
      <c r="C130" s="7"/>
      <c r="D130" s="7"/>
      <c r="E130" s="44" t="s">
        <v>16</v>
      </c>
      <c r="F130" s="102"/>
      <c r="G130" s="102"/>
      <c r="H130" s="102"/>
      <c r="O130" s="135"/>
    </row>
    <row r="131" spans="1:15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135"/>
    </row>
    <row r="132" spans="1:15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135"/>
    </row>
    <row r="133" spans="1:15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5"/>
    </row>
    <row r="134" spans="1:15">
      <c r="A134" s="7"/>
      <c r="B134" s="7"/>
      <c r="C134" s="7"/>
      <c r="D134" s="7"/>
      <c r="E134" s="44" t="s">
        <v>16</v>
      </c>
      <c r="F134" s="102"/>
      <c r="G134" s="102"/>
      <c r="H134" s="102"/>
      <c r="O134" s="135"/>
    </row>
    <row r="135" spans="1:15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135"/>
    </row>
    <row r="136" spans="1:15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5"/>
    </row>
    <row r="137" spans="1:15">
      <c r="A137" s="7"/>
      <c r="B137" s="7"/>
      <c r="C137" s="7"/>
      <c r="D137" s="7"/>
      <c r="E137" s="44" t="s">
        <v>16</v>
      </c>
      <c r="F137" s="102"/>
      <c r="G137" s="102"/>
      <c r="H137" s="102"/>
      <c r="O137" s="135"/>
    </row>
    <row r="138" spans="1:15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135"/>
    </row>
    <row r="139" spans="1:15" ht="25.5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5"/>
    </row>
    <row r="140" spans="1:15">
      <c r="A140" s="7"/>
      <c r="B140" s="7"/>
      <c r="C140" s="7"/>
      <c r="D140" s="7"/>
      <c r="E140" s="44" t="s">
        <v>16</v>
      </c>
      <c r="F140" s="102"/>
      <c r="G140" s="102"/>
      <c r="H140" s="102"/>
      <c r="O140" s="135"/>
    </row>
    <row r="141" spans="1:15" ht="25.5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135"/>
    </row>
    <row r="142" spans="1:15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5"/>
    </row>
    <row r="143" spans="1:15">
      <c r="A143" s="7"/>
      <c r="B143" s="7"/>
      <c r="C143" s="7"/>
      <c r="D143" s="7"/>
      <c r="E143" s="44" t="s">
        <v>16</v>
      </c>
      <c r="F143" s="102"/>
      <c r="G143" s="102"/>
      <c r="H143" s="102"/>
      <c r="O143" s="135"/>
    </row>
    <row r="144" spans="1:15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135"/>
    </row>
    <row r="145" spans="1:15" ht="25.5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5"/>
    </row>
    <row r="146" spans="1:15">
      <c r="A146" s="7"/>
      <c r="B146" s="7"/>
      <c r="C146" s="7"/>
      <c r="D146" s="7"/>
      <c r="E146" s="44" t="s">
        <v>16</v>
      </c>
      <c r="F146" s="102"/>
      <c r="G146" s="102"/>
      <c r="H146" s="102"/>
      <c r="O146" s="135"/>
    </row>
    <row r="147" spans="1:15" ht="25.5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135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SUM(F150,F154,F163,F171,F176,F187,F190,F196,F205)</f>
        <v>367832.39999999997</v>
      </c>
      <c r="G148" s="9">
        <f>SUM(G150,G154,G163,G171,G176,G187,G190,G196,G205)</f>
        <v>125274.4</v>
      </c>
      <c r="H148" s="9">
        <f>SUM(H150,H154,H163,H171,H176,H187,H190,H196,H205)</f>
        <v>242558</v>
      </c>
      <c r="O148" s="135"/>
    </row>
    <row r="149" spans="1:15">
      <c r="A149" s="7"/>
      <c r="B149" s="7"/>
      <c r="C149" s="7"/>
      <c r="D149" s="7"/>
      <c r="E149" s="44" t="s">
        <v>16</v>
      </c>
      <c r="F149" s="102"/>
      <c r="G149" s="102"/>
      <c r="H149" s="102"/>
      <c r="O149" s="135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5"/>
    </row>
    <row r="151" spans="1:15">
      <c r="A151" s="7"/>
      <c r="B151" s="7"/>
      <c r="C151" s="7"/>
      <c r="D151" s="7"/>
      <c r="E151" s="44" t="s">
        <v>16</v>
      </c>
      <c r="F151" s="102"/>
      <c r="G151" s="102"/>
      <c r="H151" s="102"/>
      <c r="O151" s="135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135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135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5"/>
    </row>
    <row r="155" spans="1:15">
      <c r="A155" s="7"/>
      <c r="B155" s="7"/>
      <c r="C155" s="7"/>
      <c r="D155" s="7"/>
      <c r="E155" s="44" t="s">
        <v>16</v>
      </c>
      <c r="F155" s="102"/>
      <c r="G155" s="102"/>
      <c r="H155" s="102"/>
      <c r="O155" s="135"/>
    </row>
    <row r="156" spans="1:15" ht="25.5">
      <c r="A156" s="7"/>
      <c r="B156" s="7"/>
      <c r="C156" s="7"/>
      <c r="D156" s="7"/>
      <c r="E156" s="44" t="s">
        <v>485</v>
      </c>
      <c r="F156" s="102">
        <v>0</v>
      </c>
      <c r="G156" s="102">
        <v>0</v>
      </c>
      <c r="H156" s="102">
        <v>0</v>
      </c>
      <c r="O156" s="135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0</v>
      </c>
      <c r="G157" s="9">
        <v>0</v>
      </c>
      <c r="H157" s="9">
        <v>0</v>
      </c>
      <c r="O157" s="135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44" t="s">
        <v>76</v>
      </c>
      <c r="F158" s="9">
        <f>SUM(G158,H158)</f>
        <v>0</v>
      </c>
      <c r="G158" s="9">
        <v>0</v>
      </c>
      <c r="H158" s="9">
        <v>0</v>
      </c>
      <c r="O158" s="135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44" t="s">
        <v>77</v>
      </c>
      <c r="F159" s="9">
        <f>SUM(G159,H159)</f>
        <v>0</v>
      </c>
      <c r="G159" s="9">
        <v>0</v>
      </c>
      <c r="H159" s="9">
        <v>0</v>
      </c>
      <c r="O159" s="135"/>
    </row>
    <row r="160" spans="1:15" s="86" customFormat="1">
      <c r="A160" s="7">
        <v>2424</v>
      </c>
      <c r="B160" s="7" t="s">
        <v>29</v>
      </c>
      <c r="C160" s="7" t="s">
        <v>18</v>
      </c>
      <c r="D160" s="7" t="s">
        <v>29</v>
      </c>
      <c r="E160" s="44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5"/>
    </row>
    <row r="161" spans="1:15" s="86" customFormat="1" ht="24">
      <c r="A161" s="7"/>
      <c r="B161" s="7"/>
      <c r="C161" s="7"/>
      <c r="D161" s="7"/>
      <c r="E161" s="45" t="s">
        <v>484</v>
      </c>
      <c r="F161" s="9"/>
      <c r="G161" s="9"/>
      <c r="H161" s="9"/>
      <c r="O161" s="135"/>
    </row>
    <row r="162" spans="1:15" s="86" customFormat="1">
      <c r="A162" s="7"/>
      <c r="B162" s="7"/>
      <c r="C162" s="7"/>
      <c r="D162" s="7"/>
      <c r="E162" s="44" t="s">
        <v>523</v>
      </c>
      <c r="F162" s="9">
        <f>SUM(G162:H162)</f>
        <v>93274.4</v>
      </c>
      <c r="G162" s="9">
        <v>93274.4</v>
      </c>
      <c r="H162" s="9">
        <v>0</v>
      </c>
      <c r="O162" s="135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44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5"/>
    </row>
    <row r="164" spans="1:15">
      <c r="A164" s="7"/>
      <c r="B164" s="7"/>
      <c r="C164" s="7"/>
      <c r="D164" s="7"/>
      <c r="E164" s="44" t="s">
        <v>16</v>
      </c>
      <c r="F164" s="102"/>
      <c r="G164" s="102"/>
      <c r="H164" s="102"/>
      <c r="O164" s="135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44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5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44" t="s">
        <v>81</v>
      </c>
      <c r="F166" s="9">
        <f t="shared" si="3"/>
        <v>0</v>
      </c>
      <c r="G166" s="9">
        <v>0</v>
      </c>
      <c r="H166" s="9">
        <v>0</v>
      </c>
      <c r="O166" s="135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44" t="s">
        <v>82</v>
      </c>
      <c r="F167" s="9">
        <f t="shared" si="3"/>
        <v>0</v>
      </c>
      <c r="G167" s="9">
        <v>0</v>
      </c>
      <c r="H167" s="9">
        <v>0</v>
      </c>
      <c r="O167" s="135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44" t="s">
        <v>83</v>
      </c>
      <c r="F168" s="9">
        <f t="shared" si="3"/>
        <v>0</v>
      </c>
      <c r="G168" s="9">
        <v>0</v>
      </c>
      <c r="H168" s="9">
        <v>0</v>
      </c>
      <c r="O168" s="135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44" t="s">
        <v>84</v>
      </c>
      <c r="F169" s="9">
        <f t="shared" si="3"/>
        <v>0</v>
      </c>
      <c r="G169" s="9">
        <v>0</v>
      </c>
      <c r="H169" s="9">
        <v>0</v>
      </c>
      <c r="O169" s="135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44" t="s">
        <v>85</v>
      </c>
      <c r="F170" s="9">
        <f t="shared" si="3"/>
        <v>0</v>
      </c>
      <c r="G170" s="9">
        <v>0</v>
      </c>
      <c r="H170" s="9">
        <v>0</v>
      </c>
      <c r="O170" s="135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44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5"/>
    </row>
    <row r="172" spans="1:15">
      <c r="A172" s="7"/>
      <c r="B172" s="7"/>
      <c r="C172" s="7"/>
      <c r="D172" s="7"/>
      <c r="E172" s="44" t="s">
        <v>16</v>
      </c>
      <c r="F172" s="102"/>
      <c r="G172" s="102"/>
      <c r="H172" s="102"/>
      <c r="O172" s="135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44" t="s">
        <v>87</v>
      </c>
      <c r="F173" s="9">
        <f>SUM(G173,H173)</f>
        <v>0</v>
      </c>
      <c r="G173" s="9">
        <v>0</v>
      </c>
      <c r="H173" s="9">
        <v>0</v>
      </c>
      <c r="O173" s="135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44" t="s">
        <v>88</v>
      </c>
      <c r="F174" s="9">
        <f>SUM(G174,H174)</f>
        <v>0</v>
      </c>
      <c r="G174" s="9">
        <v>0</v>
      </c>
      <c r="H174" s="9">
        <v>0</v>
      </c>
      <c r="O174" s="135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44" t="s">
        <v>89</v>
      </c>
      <c r="F175" s="9">
        <f>SUM(G175,H175)</f>
        <v>0</v>
      </c>
      <c r="G175" s="9">
        <v>0</v>
      </c>
      <c r="H175" s="9">
        <v>0</v>
      </c>
      <c r="O175" s="135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44" t="s">
        <v>90</v>
      </c>
      <c r="F176" s="9">
        <f>F178</f>
        <v>359346.3</v>
      </c>
      <c r="G176" s="9">
        <f>G178</f>
        <v>32000</v>
      </c>
      <c r="H176" s="9">
        <f>H178</f>
        <v>327346.3</v>
      </c>
      <c r="O176" s="135"/>
    </row>
    <row r="177" spans="1:15">
      <c r="A177" s="7"/>
      <c r="B177" s="7"/>
      <c r="C177" s="7"/>
      <c r="D177" s="7"/>
      <c r="E177" s="44" t="s">
        <v>16</v>
      </c>
      <c r="F177" s="102"/>
      <c r="G177" s="102"/>
      <c r="H177" s="102"/>
      <c r="O177" s="135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44" t="s">
        <v>91</v>
      </c>
      <c r="F178" s="9">
        <f>SUM(F180:F182)</f>
        <v>359346.3</v>
      </c>
      <c r="G178" s="9">
        <f>SUM(G180:G182)</f>
        <v>32000</v>
      </c>
      <c r="H178" s="9">
        <f>H182</f>
        <v>327346.3</v>
      </c>
      <c r="O178" s="135"/>
    </row>
    <row r="179" spans="1:15" ht="24">
      <c r="A179" s="7"/>
      <c r="B179" s="7"/>
      <c r="C179" s="7"/>
      <c r="D179" s="7"/>
      <c r="E179" s="45" t="s">
        <v>484</v>
      </c>
      <c r="F179" s="9"/>
      <c r="G179" s="9"/>
      <c r="H179" s="9"/>
      <c r="O179" s="135"/>
    </row>
    <row r="180" spans="1:15" ht="25.5">
      <c r="A180" s="7"/>
      <c r="B180" s="7"/>
      <c r="C180" s="7"/>
      <c r="D180" s="7"/>
      <c r="E180" s="47" t="s">
        <v>524</v>
      </c>
      <c r="F180" s="9">
        <f>SUM(G180:H180)</f>
        <v>32000</v>
      </c>
      <c r="G180" s="9">
        <v>32000</v>
      </c>
      <c r="H180" s="9">
        <v>0</v>
      </c>
      <c r="O180" s="135"/>
    </row>
    <row r="181" spans="1:15">
      <c r="A181" s="7"/>
      <c r="B181" s="7"/>
      <c r="C181" s="7"/>
      <c r="D181" s="7"/>
      <c r="E181" s="47" t="s">
        <v>517</v>
      </c>
      <c r="F181" s="9">
        <f>SUM(G181:H181)</f>
        <v>0</v>
      </c>
      <c r="G181" s="9"/>
      <c r="H181" s="9"/>
      <c r="O181" s="135"/>
    </row>
    <row r="182" spans="1:15" ht="25.5">
      <c r="A182" s="7"/>
      <c r="B182" s="7"/>
      <c r="C182" s="7"/>
      <c r="D182" s="7"/>
      <c r="E182" s="47" t="s">
        <v>520</v>
      </c>
      <c r="F182" s="9">
        <f>SUM(G182:H182)</f>
        <v>327346.3</v>
      </c>
      <c r="G182" s="9">
        <v>0</v>
      </c>
      <c r="H182" s="20">
        <v>327346.3</v>
      </c>
      <c r="O182" s="135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44" t="s">
        <v>92</v>
      </c>
      <c r="F183" s="9">
        <f>SUM(G183,H183)</f>
        <v>0</v>
      </c>
      <c r="G183" s="9">
        <v>0</v>
      </c>
      <c r="H183" s="9">
        <v>0</v>
      </c>
      <c r="O183" s="135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44" t="s">
        <v>93</v>
      </c>
      <c r="F184" s="9">
        <f>SUM(G184,H184)</f>
        <v>0</v>
      </c>
      <c r="G184" s="9">
        <v>0</v>
      </c>
      <c r="H184" s="9">
        <v>0</v>
      </c>
      <c r="O184" s="135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44" t="s">
        <v>94</v>
      </c>
      <c r="F185" s="9">
        <f>SUM(G185,H185)</f>
        <v>0</v>
      </c>
      <c r="G185" s="9">
        <v>0</v>
      </c>
      <c r="H185" s="9">
        <v>0</v>
      </c>
      <c r="O185" s="135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44" t="s">
        <v>95</v>
      </c>
      <c r="F186" s="9">
        <f>SUM(G186,H186)</f>
        <v>0</v>
      </c>
      <c r="G186" s="9">
        <v>0</v>
      </c>
      <c r="H186" s="9">
        <v>0</v>
      </c>
      <c r="O186" s="135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44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5"/>
    </row>
    <row r="188" spans="1:15">
      <c r="A188" s="7"/>
      <c r="B188" s="7"/>
      <c r="C188" s="7"/>
      <c r="D188" s="7"/>
      <c r="E188" s="44" t="s">
        <v>16</v>
      </c>
      <c r="F188" s="102"/>
      <c r="G188" s="102"/>
      <c r="H188" s="102"/>
      <c r="O188" s="135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44" t="s">
        <v>96</v>
      </c>
      <c r="F189" s="9">
        <f>SUM(G189,H189)</f>
        <v>0</v>
      </c>
      <c r="G189" s="9">
        <v>0</v>
      </c>
      <c r="H189" s="9">
        <v>0</v>
      </c>
      <c r="O189" s="135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44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5"/>
    </row>
    <row r="191" spans="1:15">
      <c r="A191" s="7"/>
      <c r="B191" s="7"/>
      <c r="C191" s="7"/>
      <c r="D191" s="7"/>
      <c r="E191" s="44" t="s">
        <v>16</v>
      </c>
      <c r="F191" s="102"/>
      <c r="G191" s="102"/>
      <c r="H191" s="102"/>
      <c r="O191" s="135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44" t="s">
        <v>98</v>
      </c>
      <c r="F192" s="9">
        <f>SUM(G192,H192)</f>
        <v>0</v>
      </c>
      <c r="G192" s="9">
        <v>0</v>
      </c>
      <c r="H192" s="9">
        <v>0</v>
      </c>
      <c r="O192" s="135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44" t="s">
        <v>99</v>
      </c>
      <c r="F193" s="9">
        <f>SUM(G193,H193)</f>
        <v>0</v>
      </c>
      <c r="G193" s="9">
        <v>0</v>
      </c>
      <c r="H193" s="9">
        <v>0</v>
      </c>
      <c r="O193" s="135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44" t="s">
        <v>100</v>
      </c>
      <c r="F194" s="9">
        <f>SUM(G194,H194)</f>
        <v>0</v>
      </c>
      <c r="G194" s="9">
        <v>0</v>
      </c>
      <c r="H194" s="9">
        <v>0</v>
      </c>
      <c r="O194" s="135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44" t="s">
        <v>101</v>
      </c>
      <c r="F195" s="9">
        <f>SUM(G195,H195)</f>
        <v>0</v>
      </c>
      <c r="G195" s="9">
        <v>0</v>
      </c>
      <c r="H195" s="9">
        <v>0</v>
      </c>
      <c r="O195" s="135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44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5"/>
    </row>
    <row r="197" spans="1:15">
      <c r="A197" s="7"/>
      <c r="B197" s="7"/>
      <c r="C197" s="7"/>
      <c r="D197" s="7"/>
      <c r="E197" s="44" t="s">
        <v>16</v>
      </c>
      <c r="F197" s="102"/>
      <c r="G197" s="102"/>
      <c r="H197" s="102"/>
      <c r="O197" s="135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44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5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44" t="s">
        <v>104</v>
      </c>
      <c r="F199" s="9">
        <f t="shared" si="4"/>
        <v>0</v>
      </c>
      <c r="G199" s="9">
        <v>0</v>
      </c>
      <c r="H199" s="9">
        <v>0</v>
      </c>
      <c r="O199" s="135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44" t="s">
        <v>105</v>
      </c>
      <c r="F200" s="9">
        <f t="shared" si="4"/>
        <v>0</v>
      </c>
      <c r="G200" s="9">
        <v>0</v>
      </c>
      <c r="H200" s="9">
        <v>0</v>
      </c>
      <c r="O200" s="135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44" t="s">
        <v>106</v>
      </c>
      <c r="F201" s="9">
        <f t="shared" si="4"/>
        <v>0</v>
      </c>
      <c r="G201" s="9">
        <v>0</v>
      </c>
      <c r="H201" s="9">
        <v>0</v>
      </c>
      <c r="O201" s="135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44" t="s">
        <v>107</v>
      </c>
      <c r="F202" s="9">
        <f t="shared" si="4"/>
        <v>0</v>
      </c>
      <c r="G202" s="9">
        <v>0</v>
      </c>
      <c r="H202" s="9">
        <v>0</v>
      </c>
      <c r="O202" s="135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44" t="s">
        <v>108</v>
      </c>
      <c r="F203" s="9">
        <f t="shared" si="4"/>
        <v>0</v>
      </c>
      <c r="G203" s="9">
        <v>0</v>
      </c>
      <c r="H203" s="9">
        <v>0</v>
      </c>
      <c r="O203" s="135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44" t="s">
        <v>109</v>
      </c>
      <c r="F204" s="9">
        <f t="shared" si="4"/>
        <v>0</v>
      </c>
      <c r="G204" s="9">
        <v>0</v>
      </c>
      <c r="H204" s="9">
        <v>0</v>
      </c>
      <c r="O204" s="135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44" t="s">
        <v>111</v>
      </c>
      <c r="F205" s="9">
        <f>SUM(F207)</f>
        <v>-84788.3</v>
      </c>
      <c r="G205" s="9">
        <f>SUM(G207)</f>
        <v>0</v>
      </c>
      <c r="H205" s="9">
        <f>SUM(H207)</f>
        <v>-84788.3</v>
      </c>
      <c r="O205" s="135"/>
    </row>
    <row r="206" spans="1:15">
      <c r="A206" s="7"/>
      <c r="B206" s="7"/>
      <c r="C206" s="7"/>
      <c r="D206" s="7"/>
      <c r="E206" s="44" t="s">
        <v>16</v>
      </c>
      <c r="F206" s="102"/>
      <c r="G206" s="102"/>
      <c r="H206" s="102"/>
      <c r="O206" s="135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44" t="s">
        <v>111</v>
      </c>
      <c r="F207" s="9">
        <f>SUM(F209:F210)</f>
        <v>-84788.3</v>
      </c>
      <c r="G207" s="9">
        <f>SUM(G209:G210)</f>
        <v>0</v>
      </c>
      <c r="H207" s="9">
        <f>SUM(H209:H210)</f>
        <v>-84788.3</v>
      </c>
      <c r="O207" s="135"/>
    </row>
    <row r="208" spans="1:15" ht="24">
      <c r="A208" s="7"/>
      <c r="B208" s="7"/>
      <c r="C208" s="7"/>
      <c r="D208" s="7"/>
      <c r="E208" s="45" t="s">
        <v>484</v>
      </c>
      <c r="F208" s="9"/>
      <c r="G208" s="9"/>
      <c r="H208" s="9"/>
      <c r="O208" s="135"/>
    </row>
    <row r="209" spans="1:15">
      <c r="A209" s="7"/>
      <c r="B209" s="7"/>
      <c r="C209" s="7"/>
      <c r="D209" s="7"/>
      <c r="E209" s="48" t="s">
        <v>525</v>
      </c>
      <c r="F209" s="9">
        <f>SUM(G209:H209)</f>
        <v>-10600</v>
      </c>
      <c r="G209" s="9">
        <v>0</v>
      </c>
      <c r="H209" s="20">
        <v>-10600</v>
      </c>
      <c r="O209" s="135"/>
    </row>
    <row r="210" spans="1:15">
      <c r="A210" s="7"/>
      <c r="B210" s="7"/>
      <c r="C210" s="7"/>
      <c r="D210" s="7"/>
      <c r="E210" s="48" t="s">
        <v>526</v>
      </c>
      <c r="F210" s="9">
        <f>SUM(G210:H210)</f>
        <v>-74188.3</v>
      </c>
      <c r="G210" s="9">
        <v>0</v>
      </c>
      <c r="H210" s="20">
        <v>-74188.3</v>
      </c>
      <c r="O210" s="135"/>
    </row>
    <row r="211" spans="1:15" s="8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4" t="s">
        <v>112</v>
      </c>
      <c r="F211" s="9">
        <f>SUM(F213,F236,F239,F242,F245,F248)</f>
        <v>273223.7</v>
      </c>
      <c r="G211" s="9">
        <f>SUM(G213,G236,G239,G242,G245,G248)</f>
        <v>273223.7</v>
      </c>
      <c r="H211" s="9">
        <f>SUM(H213,H236,H239,H242,H245,H248)</f>
        <v>0</v>
      </c>
      <c r="O211" s="135"/>
    </row>
    <row r="212" spans="1:15" s="86" customFormat="1">
      <c r="A212" s="7"/>
      <c r="B212" s="7"/>
      <c r="C212" s="7"/>
      <c r="D212" s="7"/>
      <c r="E212" s="44" t="s">
        <v>14</v>
      </c>
      <c r="F212" s="102"/>
      <c r="G212" s="102"/>
      <c r="H212" s="102"/>
      <c r="O212" s="135"/>
    </row>
    <row r="213" spans="1:15" s="86" customFormat="1">
      <c r="A213" s="7">
        <v>2510</v>
      </c>
      <c r="B213" s="7" t="s">
        <v>32</v>
      </c>
      <c r="C213" s="7" t="s">
        <v>11</v>
      </c>
      <c r="D213" s="7" t="s">
        <v>12</v>
      </c>
      <c r="E213" s="44" t="s">
        <v>113</v>
      </c>
      <c r="F213" s="9">
        <f>SUM(F215)</f>
        <v>273223.7</v>
      </c>
      <c r="G213" s="9">
        <f>SUM(G215)</f>
        <v>273223.7</v>
      </c>
      <c r="H213" s="9">
        <f>SUM(H215)</f>
        <v>0</v>
      </c>
      <c r="O213" s="135"/>
    </row>
    <row r="214" spans="1:15" s="86" customFormat="1">
      <c r="A214" s="7"/>
      <c r="B214" s="7"/>
      <c r="C214" s="7"/>
      <c r="D214" s="7"/>
      <c r="E214" s="44" t="s">
        <v>16</v>
      </c>
      <c r="F214" s="102"/>
      <c r="G214" s="102"/>
      <c r="H214" s="102"/>
      <c r="O214" s="135"/>
    </row>
    <row r="215" spans="1:15" s="86" customFormat="1">
      <c r="A215" s="7">
        <v>2511</v>
      </c>
      <c r="B215" s="7" t="s">
        <v>32</v>
      </c>
      <c r="C215" s="7" t="s">
        <v>11</v>
      </c>
      <c r="D215" s="7" t="s">
        <v>11</v>
      </c>
      <c r="E215" s="44" t="s">
        <v>113</v>
      </c>
      <c r="F215" s="9">
        <f>SUM(G215,H215)</f>
        <v>273223.7</v>
      </c>
      <c r="G215" s="9">
        <f>SUM(G217:G235)</f>
        <v>273223.7</v>
      </c>
      <c r="H215" s="9">
        <f>SUM(H217:H235)</f>
        <v>0</v>
      </c>
      <c r="O215" s="135"/>
    </row>
    <row r="216" spans="1:15" s="86" customFormat="1" ht="24">
      <c r="A216" s="7"/>
      <c r="B216" s="7"/>
      <c r="C216" s="7"/>
      <c r="D216" s="7"/>
      <c r="E216" s="45" t="s">
        <v>484</v>
      </c>
      <c r="F216" s="9"/>
      <c r="G216" s="9"/>
      <c r="H216" s="9"/>
      <c r="O216" s="135"/>
    </row>
    <row r="217" spans="1:15" s="86" customFormat="1" ht="25.5">
      <c r="A217" s="7"/>
      <c r="B217" s="7"/>
      <c r="C217" s="7"/>
      <c r="D217" s="7"/>
      <c r="E217" s="44" t="s">
        <v>527</v>
      </c>
      <c r="F217" s="9">
        <f>SUM(G217:H217)</f>
        <v>156320</v>
      </c>
      <c r="G217" s="104">
        <v>156320</v>
      </c>
      <c r="H217" s="9">
        <v>0</v>
      </c>
      <c r="O217" s="135"/>
    </row>
    <row r="218" spans="1:15" s="86" customFormat="1" ht="25.5">
      <c r="A218" s="7"/>
      <c r="B218" s="7"/>
      <c r="C218" s="7"/>
      <c r="D218" s="7"/>
      <c r="E218" s="44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5"/>
    </row>
    <row r="219" spans="1:15" s="86" customFormat="1">
      <c r="A219" s="7"/>
      <c r="B219" s="7"/>
      <c r="C219" s="7"/>
      <c r="D219" s="7"/>
      <c r="E219" s="44" t="s">
        <v>513</v>
      </c>
      <c r="F219" s="9">
        <f t="shared" si="5"/>
        <v>2000</v>
      </c>
      <c r="G219" s="9">
        <v>2000</v>
      </c>
      <c r="H219" s="9">
        <v>0</v>
      </c>
      <c r="O219" s="135"/>
    </row>
    <row r="220" spans="1:15" s="86" customFormat="1">
      <c r="A220" s="7"/>
      <c r="B220" s="7"/>
      <c r="C220" s="7"/>
      <c r="D220" s="7"/>
      <c r="E220" s="44" t="s">
        <v>528</v>
      </c>
      <c r="F220" s="9">
        <f t="shared" si="5"/>
        <v>1575.2</v>
      </c>
      <c r="G220" s="9">
        <v>1575.2</v>
      </c>
      <c r="H220" s="9">
        <v>0</v>
      </c>
      <c r="O220" s="135"/>
    </row>
    <row r="221" spans="1:15" s="86" customFormat="1">
      <c r="A221" s="7"/>
      <c r="B221" s="7"/>
      <c r="C221" s="7"/>
      <c r="D221" s="7"/>
      <c r="E221" s="44" t="s">
        <v>529</v>
      </c>
      <c r="F221" s="9">
        <f t="shared" si="5"/>
        <v>1051.2</v>
      </c>
      <c r="G221" s="9">
        <v>1051.2</v>
      </c>
      <c r="H221" s="9">
        <v>0</v>
      </c>
      <c r="O221" s="135"/>
    </row>
    <row r="222" spans="1:15" s="86" customFormat="1">
      <c r="A222" s="7"/>
      <c r="B222" s="7"/>
      <c r="C222" s="7"/>
      <c r="D222" s="7"/>
      <c r="E222" s="44" t="s">
        <v>530</v>
      </c>
      <c r="F222" s="9">
        <f t="shared" si="5"/>
        <v>800</v>
      </c>
      <c r="G222" s="9">
        <v>800</v>
      </c>
      <c r="H222" s="9">
        <v>0</v>
      </c>
      <c r="O222" s="135"/>
    </row>
    <row r="223" spans="1:15" s="86" customFormat="1">
      <c r="A223" s="7"/>
      <c r="B223" s="7"/>
      <c r="C223" s="7"/>
      <c r="D223" s="7"/>
      <c r="E223" s="44" t="s">
        <v>531</v>
      </c>
      <c r="F223" s="9">
        <f t="shared" si="5"/>
        <v>80</v>
      </c>
      <c r="G223" s="9">
        <v>80</v>
      </c>
      <c r="H223" s="9">
        <v>0</v>
      </c>
      <c r="O223" s="135"/>
    </row>
    <row r="224" spans="1:15" s="86" customFormat="1">
      <c r="A224" s="7"/>
      <c r="B224" s="7"/>
      <c r="C224" s="7"/>
      <c r="D224" s="7"/>
      <c r="E224" s="94" t="s">
        <v>542</v>
      </c>
      <c r="F224" s="9">
        <f>G224</f>
        <v>69600</v>
      </c>
      <c r="G224" s="9">
        <v>69600</v>
      </c>
      <c r="H224" s="9">
        <v>0</v>
      </c>
      <c r="O224" s="135"/>
    </row>
    <row r="225" spans="1:15" s="86" customFormat="1">
      <c r="A225" s="7"/>
      <c r="B225" s="7"/>
      <c r="C225" s="7"/>
      <c r="D225" s="7"/>
      <c r="E225" s="94" t="s">
        <v>532</v>
      </c>
      <c r="F225" s="9">
        <f t="shared" ref="F225:F230" si="6">SUM(G225:H225)</f>
        <v>5037.3</v>
      </c>
      <c r="G225" s="9">
        <v>5037.3</v>
      </c>
      <c r="H225" s="9">
        <v>0</v>
      </c>
      <c r="O225" s="135"/>
    </row>
    <row r="226" spans="1:15" s="86" customFormat="1" ht="25.5">
      <c r="A226" s="7"/>
      <c r="B226" s="7"/>
      <c r="C226" s="7"/>
      <c r="D226" s="7"/>
      <c r="E226" s="92" t="s">
        <v>533</v>
      </c>
      <c r="F226" s="9">
        <f t="shared" si="6"/>
        <v>500</v>
      </c>
      <c r="G226" s="9">
        <v>500</v>
      </c>
      <c r="H226" s="9">
        <v>0</v>
      </c>
      <c r="O226" s="135"/>
    </row>
    <row r="227" spans="1:15" s="86" customFormat="1">
      <c r="A227" s="7"/>
      <c r="B227" s="7"/>
      <c r="C227" s="7"/>
      <c r="D227" s="7"/>
      <c r="E227" s="94" t="s">
        <v>534</v>
      </c>
      <c r="F227" s="9">
        <f t="shared" si="6"/>
        <v>500</v>
      </c>
      <c r="G227" s="9">
        <v>500</v>
      </c>
      <c r="H227" s="9">
        <v>0</v>
      </c>
      <c r="O227" s="135"/>
    </row>
    <row r="228" spans="1:15" s="86" customFormat="1">
      <c r="A228" s="7"/>
      <c r="B228" s="7"/>
      <c r="C228" s="7"/>
      <c r="D228" s="7"/>
      <c r="E228" s="96" t="s">
        <v>535</v>
      </c>
      <c r="F228" s="9">
        <f t="shared" si="6"/>
        <v>1190</v>
      </c>
      <c r="G228" s="9">
        <v>1190</v>
      </c>
      <c r="H228" s="9">
        <v>0</v>
      </c>
      <c r="O228" s="135"/>
    </row>
    <row r="229" spans="1:15" s="86" customFormat="1">
      <c r="A229" s="7"/>
      <c r="B229" s="7"/>
      <c r="C229" s="7"/>
      <c r="D229" s="7"/>
      <c r="E229" s="97" t="s">
        <v>536</v>
      </c>
      <c r="F229" s="9">
        <f t="shared" si="6"/>
        <v>0</v>
      </c>
      <c r="G229" s="9">
        <v>0</v>
      </c>
      <c r="H229" s="9">
        <v>0</v>
      </c>
      <c r="O229" s="135"/>
    </row>
    <row r="230" spans="1:15" s="86" customFormat="1">
      <c r="A230" s="7"/>
      <c r="B230" s="7"/>
      <c r="C230" s="7"/>
      <c r="D230" s="7"/>
      <c r="E230" s="94" t="s">
        <v>511</v>
      </c>
      <c r="F230" s="9">
        <f t="shared" si="6"/>
        <v>3510</v>
      </c>
      <c r="G230" s="9">
        <v>3510</v>
      </c>
      <c r="H230" s="9">
        <v>0</v>
      </c>
      <c r="O230" s="135"/>
    </row>
    <row r="231" spans="1:15" s="86" customFormat="1">
      <c r="A231" s="7"/>
      <c r="B231" s="7"/>
      <c r="C231" s="7"/>
      <c r="D231" s="7"/>
      <c r="E231" s="94" t="s">
        <v>729</v>
      </c>
      <c r="F231" s="9">
        <f>G231</f>
        <v>0</v>
      </c>
      <c r="G231" s="9">
        <v>0</v>
      </c>
      <c r="H231" s="9">
        <v>0</v>
      </c>
      <c r="O231" s="135"/>
    </row>
    <row r="232" spans="1:15" s="86" customFormat="1">
      <c r="A232" s="7"/>
      <c r="B232" s="7"/>
      <c r="C232" s="7"/>
      <c r="D232" s="7"/>
      <c r="E232" s="94" t="s">
        <v>537</v>
      </c>
      <c r="F232" s="9">
        <f>SUM(G232:H232)</f>
        <v>450</v>
      </c>
      <c r="G232" s="9">
        <v>450</v>
      </c>
      <c r="H232" s="9">
        <v>0</v>
      </c>
      <c r="O232" s="135"/>
    </row>
    <row r="233" spans="1:15" s="86" customFormat="1">
      <c r="A233" s="7"/>
      <c r="B233" s="7"/>
      <c r="C233" s="7"/>
      <c r="D233" s="7"/>
      <c r="E233" s="94" t="s">
        <v>538</v>
      </c>
      <c r="F233" s="9">
        <f>SUM(G233:H233)</f>
        <v>4510</v>
      </c>
      <c r="G233" s="9">
        <v>4510</v>
      </c>
      <c r="H233" s="9">
        <v>0</v>
      </c>
      <c r="O233" s="135"/>
    </row>
    <row r="234" spans="1:15" s="86" customFormat="1">
      <c r="A234" s="7"/>
      <c r="B234" s="7"/>
      <c r="C234" s="7"/>
      <c r="D234" s="7"/>
      <c r="E234" s="94" t="s">
        <v>539</v>
      </c>
      <c r="F234" s="9">
        <f>SUM(G234:H234)</f>
        <v>0</v>
      </c>
      <c r="G234" s="9">
        <v>0</v>
      </c>
      <c r="H234" s="9">
        <v>0</v>
      </c>
      <c r="O234" s="135"/>
    </row>
    <row r="235" spans="1:15" s="86" customFormat="1">
      <c r="A235" s="7"/>
      <c r="B235" s="7"/>
      <c r="C235" s="7"/>
      <c r="D235" s="7"/>
      <c r="E235" s="94" t="s">
        <v>540</v>
      </c>
      <c r="F235" s="9">
        <f>SUM(G235:H235)</f>
        <v>0</v>
      </c>
      <c r="G235" s="9"/>
      <c r="H235" s="9">
        <v>0</v>
      </c>
      <c r="O235" s="135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44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5"/>
    </row>
    <row r="237" spans="1:15">
      <c r="A237" s="7"/>
      <c r="B237" s="7"/>
      <c r="C237" s="7"/>
      <c r="D237" s="7"/>
      <c r="E237" s="44" t="s">
        <v>16</v>
      </c>
      <c r="F237" s="102"/>
      <c r="G237" s="102"/>
      <c r="H237" s="102"/>
      <c r="O237" s="135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44" t="s">
        <v>115</v>
      </c>
      <c r="F238" s="9">
        <f>SUM(G238,H238)</f>
        <v>0</v>
      </c>
      <c r="G238" s="9">
        <v>0</v>
      </c>
      <c r="H238" s="9">
        <v>0</v>
      </c>
      <c r="O238" s="135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44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5"/>
    </row>
    <row r="240" spans="1:15">
      <c r="A240" s="7"/>
      <c r="B240" s="7"/>
      <c r="C240" s="7"/>
      <c r="D240" s="7"/>
      <c r="E240" s="44" t="s">
        <v>16</v>
      </c>
      <c r="F240" s="102"/>
      <c r="G240" s="102"/>
      <c r="H240" s="102"/>
      <c r="O240" s="135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44" t="s">
        <v>116</v>
      </c>
      <c r="F241" s="9">
        <f>SUM(G241,H241)</f>
        <v>0</v>
      </c>
      <c r="G241" s="9">
        <v>0</v>
      </c>
      <c r="H241" s="9">
        <v>0</v>
      </c>
      <c r="O241" s="135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44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5"/>
    </row>
    <row r="243" spans="1:15">
      <c r="A243" s="7"/>
      <c r="B243" s="7"/>
      <c r="C243" s="7"/>
      <c r="D243" s="7"/>
      <c r="E243" s="44" t="s">
        <v>16</v>
      </c>
      <c r="F243" s="102"/>
      <c r="G243" s="102"/>
      <c r="H243" s="102"/>
      <c r="O243" s="135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44" t="s">
        <v>117</v>
      </c>
      <c r="F244" s="9">
        <f>SUM(G244,H244)</f>
        <v>0</v>
      </c>
      <c r="G244" s="9">
        <v>0</v>
      </c>
      <c r="H244" s="9">
        <v>0</v>
      </c>
      <c r="O244" s="135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44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5"/>
    </row>
    <row r="246" spans="1:15">
      <c r="A246" s="7"/>
      <c r="B246" s="7"/>
      <c r="C246" s="7"/>
      <c r="D246" s="7"/>
      <c r="E246" s="44" t="s">
        <v>16</v>
      </c>
      <c r="F246" s="102"/>
      <c r="G246" s="102"/>
      <c r="H246" s="102"/>
      <c r="O246" s="135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44" t="s">
        <v>118</v>
      </c>
      <c r="F247" s="9">
        <f>SUM(G247,H247)</f>
        <v>0</v>
      </c>
      <c r="G247" s="9">
        <v>0</v>
      </c>
      <c r="H247" s="9">
        <v>0</v>
      </c>
      <c r="O247" s="135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44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5"/>
    </row>
    <row r="249" spans="1:15">
      <c r="A249" s="7"/>
      <c r="B249" s="7"/>
      <c r="C249" s="7"/>
      <c r="D249" s="7"/>
      <c r="E249" s="44" t="s">
        <v>16</v>
      </c>
      <c r="F249" s="102"/>
      <c r="G249" s="102"/>
      <c r="H249" s="102"/>
      <c r="O249" s="135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44" t="s">
        <v>119</v>
      </c>
      <c r="F250" s="9">
        <f>SUM(G250,H250)</f>
        <v>0</v>
      </c>
      <c r="G250" s="9">
        <v>0</v>
      </c>
      <c r="H250" s="9">
        <v>0</v>
      </c>
      <c r="O250" s="135"/>
    </row>
    <row r="251" spans="1:15" s="8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44" t="s">
        <v>120</v>
      </c>
      <c r="F251" s="9">
        <f>SUM(F253,F256,F259,F267,F272,F275)</f>
        <v>279142</v>
      </c>
      <c r="G251" s="9">
        <f>SUM(G253,G256,G259,G267,G272,G275)</f>
        <v>141484</v>
      </c>
      <c r="H251" s="9">
        <f>SUM(H253,H256,H259,H267,H272,H275)</f>
        <v>137658</v>
      </c>
      <c r="O251" s="135"/>
    </row>
    <row r="252" spans="1:15" s="86" customFormat="1">
      <c r="A252" s="7"/>
      <c r="B252" s="7"/>
      <c r="C252" s="7"/>
      <c r="D252" s="7"/>
      <c r="E252" s="44" t="s">
        <v>16</v>
      </c>
      <c r="F252" s="102"/>
      <c r="G252" s="102"/>
      <c r="H252" s="102"/>
      <c r="O252" s="135"/>
    </row>
    <row r="253" spans="1:15" s="86" customFormat="1">
      <c r="A253" s="7">
        <v>2610</v>
      </c>
      <c r="B253" s="7" t="s">
        <v>35</v>
      </c>
      <c r="C253" s="7" t="s">
        <v>11</v>
      </c>
      <c r="D253" s="7" t="s">
        <v>12</v>
      </c>
      <c r="E253" s="44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5"/>
    </row>
    <row r="254" spans="1:15" s="86" customFormat="1">
      <c r="A254" s="7"/>
      <c r="B254" s="7"/>
      <c r="C254" s="7"/>
      <c r="D254" s="7"/>
      <c r="E254" s="44" t="s">
        <v>16</v>
      </c>
      <c r="F254" s="102"/>
      <c r="G254" s="102"/>
      <c r="H254" s="102"/>
      <c r="O254" s="135"/>
    </row>
    <row r="255" spans="1:15" s="86" customFormat="1">
      <c r="A255" s="7">
        <v>2611</v>
      </c>
      <c r="B255" s="7" t="s">
        <v>35</v>
      </c>
      <c r="C255" s="7" t="s">
        <v>11</v>
      </c>
      <c r="D255" s="7" t="s">
        <v>11</v>
      </c>
      <c r="E255" s="44" t="s">
        <v>121</v>
      </c>
      <c r="F255" s="9">
        <f>SUM(G255,H255)</f>
        <v>0</v>
      </c>
      <c r="G255" s="9">
        <v>0</v>
      </c>
      <c r="H255" s="9">
        <v>0</v>
      </c>
      <c r="O255" s="135"/>
    </row>
    <row r="256" spans="1:15" s="86" customFormat="1">
      <c r="A256" s="7">
        <v>2620</v>
      </c>
      <c r="B256" s="7" t="s">
        <v>35</v>
      </c>
      <c r="C256" s="7" t="s">
        <v>18</v>
      </c>
      <c r="D256" s="7" t="s">
        <v>12</v>
      </c>
      <c r="E256" s="44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5"/>
    </row>
    <row r="257" spans="1:15" s="86" customFormat="1">
      <c r="A257" s="7"/>
      <c r="B257" s="7"/>
      <c r="C257" s="7"/>
      <c r="D257" s="7"/>
      <c r="E257" s="44" t="s">
        <v>16</v>
      </c>
      <c r="F257" s="102"/>
      <c r="G257" s="102"/>
      <c r="H257" s="102"/>
      <c r="O257" s="135"/>
    </row>
    <row r="258" spans="1:15" s="86" customFormat="1">
      <c r="A258" s="7">
        <v>2621</v>
      </c>
      <c r="B258" s="7" t="s">
        <v>35</v>
      </c>
      <c r="C258" s="7" t="s">
        <v>18</v>
      </c>
      <c r="D258" s="7" t="s">
        <v>11</v>
      </c>
      <c r="E258" s="44" t="s">
        <v>122</v>
      </c>
      <c r="F258" s="9">
        <f>SUM(G258,H258)</f>
        <v>0</v>
      </c>
      <c r="G258" s="9">
        <v>0</v>
      </c>
      <c r="H258" s="9">
        <v>0</v>
      </c>
      <c r="O258" s="135"/>
    </row>
    <row r="259" spans="1:15" s="86" customFormat="1">
      <c r="A259" s="7">
        <v>2630</v>
      </c>
      <c r="B259" s="7" t="s">
        <v>35</v>
      </c>
      <c r="C259" s="7" t="s">
        <v>20</v>
      </c>
      <c r="D259" s="7" t="s">
        <v>12</v>
      </c>
      <c r="E259" s="44" t="s">
        <v>123</v>
      </c>
      <c r="F259" s="9">
        <f>SUM(F261)</f>
        <v>207658</v>
      </c>
      <c r="G259" s="9">
        <f>SUM(G261)</f>
        <v>70000</v>
      </c>
      <c r="H259" s="9">
        <f>SUM(H261)</f>
        <v>137658</v>
      </c>
      <c r="O259" s="135"/>
    </row>
    <row r="260" spans="1:15" s="86" customFormat="1">
      <c r="A260" s="7"/>
      <c r="B260" s="7"/>
      <c r="C260" s="7"/>
      <c r="D260" s="7"/>
      <c r="E260" s="44" t="s">
        <v>16</v>
      </c>
      <c r="F260" s="102"/>
      <c r="G260" s="102"/>
      <c r="H260" s="102"/>
      <c r="O260" s="135"/>
    </row>
    <row r="261" spans="1:15" s="86" customFormat="1">
      <c r="A261" s="7">
        <v>2631</v>
      </c>
      <c r="B261" s="7" t="s">
        <v>35</v>
      </c>
      <c r="C261" s="7" t="s">
        <v>20</v>
      </c>
      <c r="D261" s="7" t="s">
        <v>11</v>
      </c>
      <c r="E261" s="44" t="s">
        <v>123</v>
      </c>
      <c r="F261" s="9">
        <f>SUM(F263:F266)</f>
        <v>207658</v>
      </c>
      <c r="G261" s="9">
        <f>SUM(G263:G266)</f>
        <v>70000</v>
      </c>
      <c r="H261" s="9">
        <f>SUM(H263:H266)</f>
        <v>137658</v>
      </c>
      <c r="O261" s="135"/>
    </row>
    <row r="262" spans="1:15" s="86" customFormat="1" ht="24">
      <c r="A262" s="7"/>
      <c r="B262" s="7"/>
      <c r="C262" s="7"/>
      <c r="D262" s="7"/>
      <c r="E262" s="45" t="s">
        <v>484</v>
      </c>
      <c r="F262" s="9"/>
      <c r="G262" s="9"/>
      <c r="H262" s="9"/>
      <c r="O262" s="135"/>
    </row>
    <row r="263" spans="1:15" s="86" customFormat="1">
      <c r="A263" s="7"/>
      <c r="B263" s="7"/>
      <c r="C263" s="7"/>
      <c r="D263" s="7"/>
      <c r="E263" s="44" t="s">
        <v>513</v>
      </c>
      <c r="F263" s="9">
        <f>G263+H263</f>
        <v>70000</v>
      </c>
      <c r="G263" s="9">
        <v>70000</v>
      </c>
      <c r="H263" s="9">
        <v>0</v>
      </c>
      <c r="O263" s="135"/>
    </row>
    <row r="264" spans="1:15" s="86" customFormat="1" ht="25.5">
      <c r="A264" s="7"/>
      <c r="B264" s="7"/>
      <c r="C264" s="7"/>
      <c r="D264" s="7"/>
      <c r="E264" s="92" t="s">
        <v>533</v>
      </c>
      <c r="F264" s="9">
        <f>G264+H264</f>
        <v>0</v>
      </c>
      <c r="G264" s="9">
        <v>0</v>
      </c>
      <c r="H264" s="9">
        <v>0</v>
      </c>
      <c r="O264" s="135"/>
    </row>
    <row r="265" spans="1:15" s="86" customFormat="1">
      <c r="A265" s="7"/>
      <c r="B265" s="7"/>
      <c r="C265" s="7"/>
      <c r="D265" s="7"/>
      <c r="E265" s="47" t="s">
        <v>517</v>
      </c>
      <c r="F265" s="9">
        <f>SUM(G265:H265)</f>
        <v>0</v>
      </c>
      <c r="G265" s="9">
        <v>0</v>
      </c>
      <c r="H265" s="9">
        <v>0</v>
      </c>
      <c r="O265" s="135"/>
    </row>
    <row r="266" spans="1:15" ht="25.5">
      <c r="A266" s="7"/>
      <c r="B266" s="7"/>
      <c r="C266" s="7"/>
      <c r="D266" s="7"/>
      <c r="E266" s="105" t="s">
        <v>740</v>
      </c>
      <c r="F266" s="9">
        <f>SUM(G266:H266)</f>
        <v>137658</v>
      </c>
      <c r="G266" s="9">
        <v>0</v>
      </c>
      <c r="H266" s="9">
        <v>137658</v>
      </c>
      <c r="I266" s="3" t="s">
        <v>541</v>
      </c>
      <c r="O266" s="135"/>
    </row>
    <row r="267" spans="1:15" s="86" customFormat="1">
      <c r="A267" s="7">
        <v>2640</v>
      </c>
      <c r="B267" s="7" t="s">
        <v>35</v>
      </c>
      <c r="C267" s="7" t="s">
        <v>29</v>
      </c>
      <c r="D267" s="7" t="s">
        <v>12</v>
      </c>
      <c r="E267" s="44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5"/>
    </row>
    <row r="268" spans="1:15" s="86" customFormat="1">
      <c r="A268" s="7">
        <v>2641</v>
      </c>
      <c r="B268" s="7" t="s">
        <v>35</v>
      </c>
      <c r="C268" s="7" t="s">
        <v>29</v>
      </c>
      <c r="D268" s="7" t="s">
        <v>11</v>
      </c>
      <c r="E268" s="44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5"/>
    </row>
    <row r="269" spans="1:15" s="86" customFormat="1" ht="24">
      <c r="A269" s="7"/>
      <c r="B269" s="7"/>
      <c r="C269" s="7"/>
      <c r="D269" s="7"/>
      <c r="E269" s="45" t="s">
        <v>484</v>
      </c>
      <c r="F269" s="9"/>
      <c r="G269" s="9"/>
      <c r="H269" s="9"/>
      <c r="O269" s="135"/>
    </row>
    <row r="270" spans="1:15" s="86" customFormat="1">
      <c r="A270" s="7"/>
      <c r="B270" s="7"/>
      <c r="C270" s="7"/>
      <c r="D270" s="7"/>
      <c r="E270" s="44" t="s">
        <v>513</v>
      </c>
      <c r="F270" s="9">
        <v>0</v>
      </c>
      <c r="G270" s="9">
        <v>0</v>
      </c>
      <c r="H270" s="9"/>
      <c r="O270" s="135"/>
    </row>
    <row r="271" spans="1:15" s="86" customFormat="1">
      <c r="A271" s="7"/>
      <c r="B271" s="7"/>
      <c r="C271" s="7"/>
      <c r="D271" s="7"/>
      <c r="E271" s="44" t="s">
        <v>523</v>
      </c>
      <c r="F271" s="9">
        <f>SUM(G271:H271)</f>
        <v>64151</v>
      </c>
      <c r="G271" s="9">
        <v>64151</v>
      </c>
      <c r="H271" s="102">
        <v>0</v>
      </c>
      <c r="O271" s="135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44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5"/>
    </row>
    <row r="273" spans="1:15">
      <c r="A273" s="7"/>
      <c r="B273" s="7"/>
      <c r="C273" s="7"/>
      <c r="D273" s="7"/>
      <c r="E273" s="44" t="s">
        <v>16</v>
      </c>
      <c r="F273" s="102"/>
      <c r="G273" s="102"/>
      <c r="H273" s="102"/>
      <c r="O273" s="135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44" t="s">
        <v>125</v>
      </c>
      <c r="F274" s="9">
        <f>SUM(G274,H274)</f>
        <v>0</v>
      </c>
      <c r="G274" s="9">
        <v>0</v>
      </c>
      <c r="H274" s="9">
        <v>0</v>
      </c>
      <c r="O274" s="135"/>
    </row>
    <row r="275" spans="1:15" s="8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44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5"/>
    </row>
    <row r="276" spans="1:15" s="86" customFormat="1">
      <c r="A276" s="7"/>
      <c r="B276" s="7"/>
      <c r="C276" s="7"/>
      <c r="D276" s="7"/>
      <c r="E276" s="44" t="s">
        <v>16</v>
      </c>
      <c r="F276" s="102"/>
      <c r="G276" s="102"/>
      <c r="H276" s="102"/>
      <c r="O276" s="135"/>
    </row>
    <row r="277" spans="1:15" s="8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44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5"/>
    </row>
    <row r="278" spans="1:15" s="86" customFormat="1" ht="24">
      <c r="A278" s="7"/>
      <c r="B278" s="7"/>
      <c r="C278" s="7"/>
      <c r="D278" s="7"/>
      <c r="E278" s="45" t="s">
        <v>484</v>
      </c>
      <c r="F278" s="9"/>
      <c r="G278" s="9"/>
      <c r="H278" s="9"/>
      <c r="O278" s="135"/>
    </row>
    <row r="279" spans="1:15" s="86" customFormat="1" ht="25.5">
      <c r="A279" s="7"/>
      <c r="B279" s="7"/>
      <c r="C279" s="7"/>
      <c r="D279" s="7"/>
      <c r="E279" s="44" t="s">
        <v>527</v>
      </c>
      <c r="F279" s="9">
        <f>SUM(G279:H279)</f>
        <v>6793</v>
      </c>
      <c r="G279" s="9">
        <v>6793</v>
      </c>
      <c r="H279" s="9">
        <v>0</v>
      </c>
      <c r="O279" s="135"/>
    </row>
    <row r="280" spans="1:15" s="86" customFormat="1">
      <c r="A280" s="7"/>
      <c r="B280" s="7"/>
      <c r="C280" s="7"/>
      <c r="D280" s="7"/>
      <c r="E280" s="44" t="s">
        <v>528</v>
      </c>
      <c r="F280" s="9">
        <f>SUM(G280:H280)</f>
        <v>540</v>
      </c>
      <c r="G280" s="9">
        <v>540</v>
      </c>
      <c r="H280" s="9">
        <v>0</v>
      </c>
      <c r="O280" s="135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44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5"/>
    </row>
    <row r="282" spans="1:15">
      <c r="A282" s="7"/>
      <c r="B282" s="7"/>
      <c r="C282" s="7"/>
      <c r="D282" s="7"/>
      <c r="E282" s="44" t="s">
        <v>16</v>
      </c>
      <c r="F282" s="102"/>
      <c r="G282" s="102"/>
      <c r="H282" s="102"/>
      <c r="O282" s="135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44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5"/>
    </row>
    <row r="284" spans="1:15">
      <c r="A284" s="7"/>
      <c r="B284" s="7"/>
      <c r="C284" s="7"/>
      <c r="D284" s="7"/>
      <c r="E284" s="44" t="s">
        <v>16</v>
      </c>
      <c r="F284" s="102"/>
      <c r="G284" s="102"/>
      <c r="H284" s="102"/>
      <c r="O284" s="135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44" t="s">
        <v>129</v>
      </c>
      <c r="F285" s="9">
        <f>SUM(G285,H285)</f>
        <v>0</v>
      </c>
      <c r="G285" s="9">
        <v>0</v>
      </c>
      <c r="H285" s="9">
        <v>0</v>
      </c>
      <c r="O285" s="135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44" t="s">
        <v>130</v>
      </c>
      <c r="F286" s="9">
        <f>SUM(G286,H286)</f>
        <v>0</v>
      </c>
      <c r="G286" s="9">
        <v>0</v>
      </c>
      <c r="H286" s="9">
        <v>0</v>
      </c>
      <c r="O286" s="135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44" t="s">
        <v>131</v>
      </c>
      <c r="F287" s="9">
        <f>SUM(G287,H287)</f>
        <v>0</v>
      </c>
      <c r="G287" s="9">
        <v>0</v>
      </c>
      <c r="H287" s="9">
        <v>0</v>
      </c>
      <c r="O287" s="135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44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5"/>
    </row>
    <row r="289" spans="1:15">
      <c r="A289" s="7"/>
      <c r="B289" s="7"/>
      <c r="C289" s="7"/>
      <c r="D289" s="7"/>
      <c r="E289" s="44" t="s">
        <v>16</v>
      </c>
      <c r="F289" s="102"/>
      <c r="G289" s="102"/>
      <c r="H289" s="102"/>
      <c r="O289" s="135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44" t="s">
        <v>133</v>
      </c>
      <c r="F290" s="9">
        <f>SUM(G290,H290)</f>
        <v>0</v>
      </c>
      <c r="G290" s="9">
        <v>0</v>
      </c>
      <c r="H290" s="9">
        <v>0</v>
      </c>
      <c r="O290" s="135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44" t="s">
        <v>134</v>
      </c>
      <c r="F291" s="9">
        <f>SUM(G291,H291)</f>
        <v>0</v>
      </c>
      <c r="G291" s="9">
        <v>0</v>
      </c>
      <c r="H291" s="9">
        <v>0</v>
      </c>
      <c r="O291" s="135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44" t="s">
        <v>135</v>
      </c>
      <c r="F292" s="9">
        <f>SUM(G292,H292)</f>
        <v>0</v>
      </c>
      <c r="G292" s="9">
        <v>0</v>
      </c>
      <c r="H292" s="9">
        <v>0</v>
      </c>
      <c r="O292" s="135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44" t="s">
        <v>136</v>
      </c>
      <c r="F293" s="9">
        <f>SUM(G293,H293)</f>
        <v>0</v>
      </c>
      <c r="G293" s="9">
        <v>0</v>
      </c>
      <c r="H293" s="9">
        <v>0</v>
      </c>
      <c r="O293" s="135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44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5"/>
    </row>
    <row r="295" spans="1:15">
      <c r="A295" s="7"/>
      <c r="B295" s="7"/>
      <c r="C295" s="7"/>
      <c r="D295" s="7"/>
      <c r="E295" s="44" t="s">
        <v>16</v>
      </c>
      <c r="F295" s="102"/>
      <c r="G295" s="102"/>
      <c r="H295" s="102"/>
      <c r="O295" s="135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44" t="s">
        <v>138</v>
      </c>
      <c r="F296" s="9">
        <f>SUM(G296,H296)</f>
        <v>0</v>
      </c>
      <c r="G296" s="9">
        <v>0</v>
      </c>
      <c r="H296" s="9">
        <v>0</v>
      </c>
      <c r="O296" s="135"/>
    </row>
    <row r="297" spans="1:15" ht="25.5">
      <c r="A297" s="7">
        <v>2732</v>
      </c>
      <c r="B297" s="7" t="s">
        <v>38</v>
      </c>
      <c r="C297" s="7" t="s">
        <v>20</v>
      </c>
      <c r="D297" s="7" t="s">
        <v>18</v>
      </c>
      <c r="E297" s="44" t="s">
        <v>139</v>
      </c>
      <c r="F297" s="9">
        <f>SUM(G297,H297)</f>
        <v>0</v>
      </c>
      <c r="G297" s="9">
        <v>0</v>
      </c>
      <c r="H297" s="9">
        <v>0</v>
      </c>
      <c r="O297" s="135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44" t="s">
        <v>140</v>
      </c>
      <c r="F298" s="9">
        <f>SUM(G298,H298)</f>
        <v>0</v>
      </c>
      <c r="G298" s="9">
        <v>0</v>
      </c>
      <c r="H298" s="9">
        <v>0</v>
      </c>
      <c r="O298" s="135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44" t="s">
        <v>141</v>
      </c>
      <c r="F299" s="9">
        <f>SUM(G299,H299)</f>
        <v>0</v>
      </c>
      <c r="G299" s="9">
        <v>0</v>
      </c>
      <c r="H299" s="9">
        <v>0</v>
      </c>
      <c r="O299" s="135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44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5"/>
    </row>
    <row r="301" spans="1:15">
      <c r="A301" s="7"/>
      <c r="B301" s="7"/>
      <c r="C301" s="7"/>
      <c r="D301" s="7"/>
      <c r="E301" s="44" t="s">
        <v>16</v>
      </c>
      <c r="F301" s="102"/>
      <c r="G301" s="102"/>
      <c r="H301" s="102"/>
      <c r="O301" s="135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44" t="s">
        <v>142</v>
      </c>
      <c r="F302" s="9">
        <f>SUM(G302,H302)</f>
        <v>0</v>
      </c>
      <c r="G302" s="9">
        <v>0</v>
      </c>
      <c r="H302" s="9">
        <v>0</v>
      </c>
      <c r="O302" s="135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44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5"/>
    </row>
    <row r="304" spans="1:15">
      <c r="A304" s="7"/>
      <c r="B304" s="7"/>
      <c r="C304" s="7"/>
      <c r="D304" s="7"/>
      <c r="E304" s="44" t="s">
        <v>16</v>
      </c>
      <c r="F304" s="102"/>
      <c r="G304" s="102"/>
      <c r="H304" s="102"/>
      <c r="O304" s="135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44" t="s">
        <v>143</v>
      </c>
      <c r="F305" s="9">
        <f>SUM(G305,H305)</f>
        <v>0</v>
      </c>
      <c r="G305" s="9">
        <v>0</v>
      </c>
      <c r="H305" s="9">
        <v>0</v>
      </c>
      <c r="O305" s="135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44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5"/>
    </row>
    <row r="307" spans="1:15">
      <c r="A307" s="7"/>
      <c r="B307" s="7"/>
      <c r="C307" s="7"/>
      <c r="D307" s="7"/>
      <c r="E307" s="44" t="s">
        <v>16</v>
      </c>
      <c r="F307" s="102"/>
      <c r="G307" s="102"/>
      <c r="H307" s="102"/>
      <c r="O307" s="135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44" t="s">
        <v>145</v>
      </c>
      <c r="F308" s="9">
        <f>SUM(G308,H308)</f>
        <v>0</v>
      </c>
      <c r="G308" s="9">
        <v>0</v>
      </c>
      <c r="H308" s="9">
        <v>0</v>
      </c>
      <c r="O308" s="135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44" t="s">
        <v>144</v>
      </c>
      <c r="F309" s="9">
        <f>SUM(G309,H309)</f>
        <v>0</v>
      </c>
      <c r="G309" s="9">
        <v>0</v>
      </c>
      <c r="H309" s="9">
        <v>0</v>
      </c>
      <c r="O309" s="135"/>
    </row>
    <row r="310" spans="1:15" s="8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4" t="s">
        <v>146</v>
      </c>
      <c r="F310" s="9">
        <f>G310+H310</f>
        <v>124366.3812967581</v>
      </c>
      <c r="G310" s="9">
        <f>SUM(G311,G314,G332,G336,G340,G342)</f>
        <v>124366.3812967581</v>
      </c>
      <c r="H310" s="9">
        <f>SUM(H311,H314,H332,H336,H340,H342)</f>
        <v>0</v>
      </c>
      <c r="O310" s="135"/>
    </row>
    <row r="311" spans="1:15" s="86" customFormat="1">
      <c r="A311" s="7">
        <v>2810</v>
      </c>
      <c r="B311" s="7" t="s">
        <v>40</v>
      </c>
      <c r="C311" s="7" t="s">
        <v>11</v>
      </c>
      <c r="D311" s="7" t="s">
        <v>12</v>
      </c>
      <c r="E311" s="44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5"/>
    </row>
    <row r="312" spans="1:15" s="86" customFormat="1">
      <c r="A312" s="7">
        <v>2811</v>
      </c>
      <c r="B312" s="7" t="s">
        <v>40</v>
      </c>
      <c r="C312" s="7" t="s">
        <v>11</v>
      </c>
      <c r="D312" s="7" t="s">
        <v>11</v>
      </c>
      <c r="E312" s="44" t="s">
        <v>147</v>
      </c>
      <c r="F312" s="9">
        <f>SUM(G312,H312)</f>
        <v>0</v>
      </c>
      <c r="G312" s="9">
        <f>G313</f>
        <v>0</v>
      </c>
      <c r="H312" s="9">
        <v>0</v>
      </c>
      <c r="O312" s="135"/>
    </row>
    <row r="313" spans="1:15" s="86" customFormat="1">
      <c r="A313" s="7"/>
      <c r="B313" s="7"/>
      <c r="C313" s="7"/>
      <c r="D313" s="7"/>
      <c r="E313" s="44" t="s">
        <v>545</v>
      </c>
      <c r="F313" s="9">
        <v>0</v>
      </c>
      <c r="G313" s="9">
        <v>0</v>
      </c>
      <c r="H313" s="9"/>
      <c r="O313" s="135"/>
    </row>
    <row r="314" spans="1:15" s="86" customFormat="1">
      <c r="A314" s="7">
        <v>2820</v>
      </c>
      <c r="B314" s="7" t="s">
        <v>40</v>
      </c>
      <c r="C314" s="7" t="s">
        <v>18</v>
      </c>
      <c r="D314" s="7" t="s">
        <v>12</v>
      </c>
      <c r="E314" s="44" t="s">
        <v>148</v>
      </c>
      <c r="F314" s="9">
        <f>G314</f>
        <v>124366.3812967581</v>
      </c>
      <c r="G314" s="9">
        <f>SUM(G315,G320,G325)</f>
        <v>124366.3812967581</v>
      </c>
      <c r="H314" s="9">
        <f>SUM(H315,H320,H325)</f>
        <v>0</v>
      </c>
      <c r="O314" s="135"/>
    </row>
    <row r="315" spans="1:15" s="86" customFormat="1">
      <c r="A315" s="7">
        <v>2821</v>
      </c>
      <c r="B315" s="7" t="s">
        <v>40</v>
      </c>
      <c r="C315" s="7" t="s">
        <v>18</v>
      </c>
      <c r="D315" s="7" t="s">
        <v>11</v>
      </c>
      <c r="E315" s="44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5"/>
    </row>
    <row r="316" spans="1:15" s="86" customFormat="1" ht="24">
      <c r="A316" s="7"/>
      <c r="B316" s="7"/>
      <c r="C316" s="7"/>
      <c r="D316" s="7"/>
      <c r="E316" s="45" t="s">
        <v>484</v>
      </c>
      <c r="F316" s="9"/>
      <c r="G316" s="9"/>
      <c r="H316" s="9"/>
      <c r="O316" s="135"/>
    </row>
    <row r="317" spans="1:15" s="86" customFormat="1" ht="25.5">
      <c r="A317" s="7"/>
      <c r="B317" s="7"/>
      <c r="C317" s="7"/>
      <c r="D317" s="7"/>
      <c r="E317" s="44" t="s">
        <v>527</v>
      </c>
      <c r="F317" s="9">
        <v>0</v>
      </c>
      <c r="G317" s="9">
        <v>0</v>
      </c>
      <c r="H317" s="9"/>
      <c r="O317" s="135"/>
    </row>
    <row r="318" spans="1:15" s="86" customFormat="1">
      <c r="A318" s="7"/>
      <c r="B318" s="7"/>
      <c r="C318" s="7"/>
      <c r="D318" s="7"/>
      <c r="E318" s="44" t="s">
        <v>523</v>
      </c>
      <c r="F318" s="9">
        <f>SUM(G318:H318)</f>
        <v>34605.199999999997</v>
      </c>
      <c r="G318" s="9">
        <v>34605.199999999997</v>
      </c>
      <c r="H318" s="102">
        <v>0</v>
      </c>
      <c r="O318" s="135"/>
    </row>
    <row r="319" spans="1:15" s="86" customFormat="1">
      <c r="A319" s="7">
        <v>2822</v>
      </c>
      <c r="B319" s="7" t="s">
        <v>40</v>
      </c>
      <c r="C319" s="7" t="s">
        <v>18</v>
      </c>
      <c r="D319" s="7" t="s">
        <v>18</v>
      </c>
      <c r="E319" s="44" t="s">
        <v>150</v>
      </c>
      <c r="F319" s="9">
        <f>SUM(G319,H319)</f>
        <v>0</v>
      </c>
      <c r="G319" s="9">
        <v>0</v>
      </c>
      <c r="H319" s="9">
        <v>0</v>
      </c>
      <c r="O319" s="135"/>
    </row>
    <row r="320" spans="1:15" s="86" customFormat="1">
      <c r="A320" s="7">
        <v>2823</v>
      </c>
      <c r="B320" s="7" t="s">
        <v>40</v>
      </c>
      <c r="C320" s="7" t="s">
        <v>18</v>
      </c>
      <c r="D320" s="7" t="s">
        <v>20</v>
      </c>
      <c r="E320" s="44" t="s">
        <v>151</v>
      </c>
      <c r="F320" s="9">
        <f>G320+H320</f>
        <v>39736</v>
      </c>
      <c r="G320" s="9">
        <f>G322+G323</f>
        <v>39736</v>
      </c>
      <c r="H320" s="9">
        <v>0</v>
      </c>
      <c r="O320" s="135"/>
    </row>
    <row r="321" spans="1:15" s="86" customFormat="1" ht="24">
      <c r="A321" s="7"/>
      <c r="B321" s="7"/>
      <c r="C321" s="7"/>
      <c r="D321" s="7"/>
      <c r="E321" s="45" t="s">
        <v>484</v>
      </c>
      <c r="F321" s="9"/>
      <c r="G321" s="9"/>
      <c r="H321" s="9"/>
      <c r="O321" s="135"/>
    </row>
    <row r="322" spans="1:15" s="86" customFormat="1" ht="25.5">
      <c r="A322" s="7"/>
      <c r="B322" s="7"/>
      <c r="C322" s="7"/>
      <c r="D322" s="7"/>
      <c r="E322" s="44" t="s">
        <v>527</v>
      </c>
      <c r="F322" s="9">
        <v>0</v>
      </c>
      <c r="G322" s="9">
        <v>0</v>
      </c>
      <c r="H322" s="9"/>
      <c r="O322" s="135"/>
    </row>
    <row r="323" spans="1:15" s="86" customFormat="1">
      <c r="A323" s="7"/>
      <c r="B323" s="7"/>
      <c r="C323" s="7"/>
      <c r="D323" s="7"/>
      <c r="E323" s="44" t="s">
        <v>523</v>
      </c>
      <c r="F323" s="9">
        <f>SUM(G323:H323)</f>
        <v>39736</v>
      </c>
      <c r="G323" s="9">
        <v>39736</v>
      </c>
      <c r="H323" s="102">
        <v>0</v>
      </c>
      <c r="O323" s="135"/>
    </row>
    <row r="324" spans="1:15" s="86" customFormat="1" ht="25.5">
      <c r="A324" s="7"/>
      <c r="B324" s="7"/>
      <c r="C324" s="7"/>
      <c r="D324" s="7"/>
      <c r="E324" s="44" t="s">
        <v>568</v>
      </c>
      <c r="F324" s="9">
        <v>0</v>
      </c>
      <c r="G324" s="9"/>
      <c r="H324" s="102">
        <v>0</v>
      </c>
      <c r="O324" s="135"/>
    </row>
    <row r="325" spans="1:15" s="86" customFormat="1">
      <c r="A325" s="7">
        <v>2824</v>
      </c>
      <c r="B325" s="7" t="s">
        <v>40</v>
      </c>
      <c r="C325" s="7" t="s">
        <v>18</v>
      </c>
      <c r="D325" s="7" t="s">
        <v>29</v>
      </c>
      <c r="E325" s="44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135"/>
    </row>
    <row r="326" spans="1:15" s="86" customFormat="1" ht="24">
      <c r="A326" s="7"/>
      <c r="B326" s="7"/>
      <c r="C326" s="7"/>
      <c r="D326" s="7"/>
      <c r="E326" s="45" t="s">
        <v>484</v>
      </c>
      <c r="F326" s="9"/>
      <c r="G326" s="9"/>
      <c r="H326" s="9"/>
      <c r="O326" s="135"/>
    </row>
    <row r="327" spans="1:15" s="86" customFormat="1" ht="17.25" customHeight="1">
      <c r="A327" s="7"/>
      <c r="B327" s="7"/>
      <c r="C327" s="7"/>
      <c r="D327" s="7"/>
      <c r="E327" s="44" t="s">
        <v>733</v>
      </c>
      <c r="F327" s="9">
        <f>SUM(G327:H327)</f>
        <v>10000</v>
      </c>
      <c r="G327" s="9">
        <v>10000</v>
      </c>
      <c r="H327" s="9">
        <v>0</v>
      </c>
      <c r="O327" s="135"/>
    </row>
    <row r="328" spans="1:15" s="86" customFormat="1" ht="18" customHeight="1">
      <c r="A328" s="7"/>
      <c r="B328" s="7"/>
      <c r="C328" s="7"/>
      <c r="D328" s="7"/>
      <c r="E328" s="44" t="s">
        <v>734</v>
      </c>
      <c r="F328" s="9">
        <f>SUM(G328:H328)</f>
        <v>18550</v>
      </c>
      <c r="G328" s="9">
        <v>18550</v>
      </c>
      <c r="H328" s="9">
        <v>0</v>
      </c>
      <c r="O328" s="135"/>
    </row>
    <row r="329" spans="1:15" s="86" customFormat="1" ht="16.5" customHeight="1">
      <c r="A329" s="7"/>
      <c r="B329" s="7"/>
      <c r="C329" s="7"/>
      <c r="D329" s="7"/>
      <c r="E329" s="44" t="s">
        <v>735</v>
      </c>
      <c r="F329" s="9">
        <f>SUM(G329,H329)</f>
        <v>21475.181296758106</v>
      </c>
      <c r="G329" s="9">
        <v>21475.181296758106</v>
      </c>
      <c r="H329" s="9">
        <v>0</v>
      </c>
      <c r="O329" s="135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44" t="s">
        <v>153</v>
      </c>
      <c r="F330" s="9">
        <f>SUM(G330,H330)</f>
        <v>0</v>
      </c>
      <c r="G330" s="9">
        <v>0</v>
      </c>
      <c r="H330" s="9">
        <v>0</v>
      </c>
      <c r="O330" s="135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44" t="s">
        <v>154</v>
      </c>
      <c r="F331" s="9">
        <f>SUM(G331,H331)</f>
        <v>0</v>
      </c>
      <c r="G331" s="9">
        <v>0</v>
      </c>
      <c r="H331" s="9">
        <v>0</v>
      </c>
      <c r="O331" s="135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44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5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44" t="s">
        <v>156</v>
      </c>
      <c r="F333" s="9">
        <f>SUM(G333,H333)</f>
        <v>0</v>
      </c>
      <c r="G333" s="9">
        <v>0</v>
      </c>
      <c r="H333" s="9">
        <v>0</v>
      </c>
      <c r="O333" s="135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44" t="s">
        <v>157</v>
      </c>
      <c r="F334" s="9">
        <f>SUM(G334,H334)</f>
        <v>0</v>
      </c>
      <c r="G334" s="9">
        <v>0</v>
      </c>
      <c r="H334" s="9">
        <v>0</v>
      </c>
      <c r="O334" s="135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44" t="s">
        <v>158</v>
      </c>
      <c r="F335" s="9">
        <f>SUM(G335,H335)</f>
        <v>0</v>
      </c>
      <c r="G335" s="9">
        <v>0</v>
      </c>
      <c r="H335" s="9">
        <v>0</v>
      </c>
      <c r="O335" s="135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44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5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44" t="s">
        <v>160</v>
      </c>
      <c r="F337" s="9">
        <f>SUM(G337,H337)</f>
        <v>0</v>
      </c>
      <c r="G337" s="9">
        <v>0</v>
      </c>
      <c r="H337" s="9">
        <v>0</v>
      </c>
      <c r="O337" s="135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44" t="s">
        <v>741</v>
      </c>
      <c r="F338" s="9">
        <f>SUM(G338,H338)</f>
        <v>0</v>
      </c>
      <c r="G338" s="9">
        <v>0</v>
      </c>
      <c r="H338" s="9">
        <v>0</v>
      </c>
      <c r="O338" s="135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44" t="s">
        <v>162</v>
      </c>
      <c r="F339" s="9">
        <f>SUM(G339,H339)</f>
        <v>0</v>
      </c>
      <c r="G339" s="9">
        <v>0</v>
      </c>
      <c r="H339" s="9">
        <v>0</v>
      </c>
      <c r="O339" s="135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44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5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44" t="s">
        <v>163</v>
      </c>
      <c r="F341" s="9">
        <f>SUM(G341,H341)</f>
        <v>0</v>
      </c>
      <c r="G341" s="9">
        <v>0</v>
      </c>
      <c r="H341" s="9">
        <v>0</v>
      </c>
      <c r="O341" s="135"/>
    </row>
    <row r="342" spans="1:15" ht="25.5">
      <c r="A342" s="7">
        <v>2860</v>
      </c>
      <c r="B342" s="7" t="s">
        <v>40</v>
      </c>
      <c r="C342" s="7" t="s">
        <v>35</v>
      </c>
      <c r="D342" s="7" t="s">
        <v>12</v>
      </c>
      <c r="E342" s="44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5"/>
    </row>
    <row r="343" spans="1:15" ht="25.5">
      <c r="A343" s="7">
        <v>2861</v>
      </c>
      <c r="B343" s="7" t="s">
        <v>40</v>
      </c>
      <c r="C343" s="7" t="s">
        <v>35</v>
      </c>
      <c r="D343" s="7" t="s">
        <v>11</v>
      </c>
      <c r="E343" s="44" t="s">
        <v>164</v>
      </c>
      <c r="F343" s="9">
        <f>SUM(G343,H343)</f>
        <v>0</v>
      </c>
      <c r="G343" s="9">
        <v>0</v>
      </c>
      <c r="H343" s="9">
        <v>0</v>
      </c>
      <c r="O343" s="135"/>
    </row>
    <row r="344" spans="1:15" s="8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44" t="s">
        <v>165</v>
      </c>
      <c r="F344" s="9">
        <f>G344+H344</f>
        <v>1074437.5</v>
      </c>
      <c r="G344" s="9">
        <f>SUM(G345,G353,G357,G360,G363,G369,G371,G373)</f>
        <v>842570.29999999993</v>
      </c>
      <c r="H344" s="9">
        <f>H345+H363</f>
        <v>231867.2</v>
      </c>
      <c r="O344" s="135"/>
    </row>
    <row r="345" spans="1:15" s="86" customFormat="1" ht="25.5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879955.89999999991</v>
      </c>
      <c r="G345" s="9">
        <f>SUM(G346)</f>
        <v>648088.69999999995</v>
      </c>
      <c r="H345" s="9">
        <f>SUM(H346)</f>
        <v>231867.2</v>
      </c>
      <c r="O345" s="135"/>
    </row>
    <row r="346" spans="1:15" s="86" customFormat="1">
      <c r="A346" s="7">
        <v>2911</v>
      </c>
      <c r="B346" s="7" t="s">
        <v>110</v>
      </c>
      <c r="C346" s="7" t="s">
        <v>11</v>
      </c>
      <c r="D346" s="7" t="s">
        <v>11</v>
      </c>
      <c r="E346" s="44" t="s">
        <v>167</v>
      </c>
      <c r="F346" s="9">
        <f>H346+G346</f>
        <v>879955.89999999991</v>
      </c>
      <c r="G346" s="9">
        <f>SUM(G348:G351)</f>
        <v>648088.69999999995</v>
      </c>
      <c r="H346" s="20">
        <f>H352+H353+H354</f>
        <v>231867.2</v>
      </c>
      <c r="O346" s="135"/>
    </row>
    <row r="347" spans="1:15" s="86" customFormat="1" hidden="1">
      <c r="A347" s="7"/>
      <c r="B347" s="7"/>
      <c r="C347" s="7"/>
      <c r="D347" s="7"/>
      <c r="E347" s="44" t="s">
        <v>167</v>
      </c>
      <c r="F347" s="9"/>
      <c r="G347" s="9"/>
      <c r="H347" s="9"/>
      <c r="O347" s="135"/>
    </row>
    <row r="348" spans="1:15" s="86" customFormat="1" ht="24" hidden="1">
      <c r="A348" s="7"/>
      <c r="B348" s="7"/>
      <c r="C348" s="7"/>
      <c r="D348" s="7"/>
      <c r="E348" s="45" t="s">
        <v>484</v>
      </c>
      <c r="F348" s="9">
        <f>SUM(G348:H348)</f>
        <v>0</v>
      </c>
      <c r="G348" s="9"/>
      <c r="H348" s="102"/>
      <c r="O348" s="135"/>
    </row>
    <row r="349" spans="1:15" s="86" customFormat="1">
      <c r="A349" s="7"/>
      <c r="B349" s="7"/>
      <c r="C349" s="7"/>
      <c r="D349" s="7"/>
      <c r="E349" s="44" t="s">
        <v>523</v>
      </c>
      <c r="F349" s="9">
        <f>SUM(G349:H349)</f>
        <v>647021</v>
      </c>
      <c r="G349" s="9">
        <v>647021</v>
      </c>
      <c r="H349" s="102">
        <v>0</v>
      </c>
      <c r="O349" s="135"/>
    </row>
    <row r="350" spans="1:15" s="86" customFormat="1">
      <c r="A350" s="7"/>
      <c r="B350" s="7"/>
      <c r="C350" s="7"/>
      <c r="D350" s="7"/>
      <c r="E350" s="94" t="s">
        <v>511</v>
      </c>
      <c r="F350" s="9">
        <f>SUM(G350:H350)</f>
        <v>461.6</v>
      </c>
      <c r="G350" s="9">
        <v>461.6</v>
      </c>
      <c r="H350" s="102"/>
      <c r="I350" s="86" t="s">
        <v>543</v>
      </c>
      <c r="O350" s="135"/>
    </row>
    <row r="351" spans="1:15" s="86" customFormat="1" ht="25.5">
      <c r="A351" s="7"/>
      <c r="B351" s="7"/>
      <c r="C351" s="7"/>
      <c r="D351" s="7"/>
      <c r="E351" s="44" t="s">
        <v>734</v>
      </c>
      <c r="F351" s="9">
        <f>SUM(G351:H351)</f>
        <v>606.1</v>
      </c>
      <c r="G351" s="9">
        <v>606.1</v>
      </c>
      <c r="H351" s="20">
        <v>0</v>
      </c>
      <c r="O351" s="135"/>
    </row>
    <row r="352" spans="1:15">
      <c r="A352" s="7"/>
      <c r="B352" s="7"/>
      <c r="C352" s="7"/>
      <c r="D352" s="7"/>
      <c r="E352" s="106" t="s">
        <v>732</v>
      </c>
      <c r="F352" s="9">
        <f>SUM(G352:H352)</f>
        <v>222808.8</v>
      </c>
      <c r="G352" s="9"/>
      <c r="H352" s="20">
        <v>222808.8</v>
      </c>
      <c r="O352" s="135"/>
    </row>
    <row r="353" spans="1:15">
      <c r="A353" s="7"/>
      <c r="B353" s="7"/>
      <c r="C353" s="7"/>
      <c r="D353" s="7"/>
      <c r="E353" s="94" t="s">
        <v>505</v>
      </c>
      <c r="F353" s="9">
        <v>7836.7</v>
      </c>
      <c r="G353" s="9">
        <f>SUM(G355:G356)</f>
        <v>0</v>
      </c>
      <c r="H353" s="9">
        <v>7836.7</v>
      </c>
      <c r="O353" s="135"/>
    </row>
    <row r="354" spans="1:15">
      <c r="A354" s="7"/>
      <c r="B354" s="7"/>
      <c r="C354" s="7"/>
      <c r="D354" s="7"/>
      <c r="E354" s="94" t="s">
        <v>540</v>
      </c>
      <c r="F354" s="102">
        <v>1221.7</v>
      </c>
      <c r="G354" s="102"/>
      <c r="H354" s="102">
        <v>1221.7</v>
      </c>
      <c r="O354" s="135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44" t="s">
        <v>169</v>
      </c>
      <c r="F355" s="9">
        <f>SUM(G355,H355)</f>
        <v>0</v>
      </c>
      <c r="G355" s="9">
        <v>0</v>
      </c>
      <c r="H355" s="9">
        <v>0</v>
      </c>
      <c r="O355" s="135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44" t="s">
        <v>170</v>
      </c>
      <c r="F356" s="9">
        <f>SUM(G356,H356)</f>
        <v>0</v>
      </c>
      <c r="G356" s="9">
        <v>0</v>
      </c>
      <c r="H356" s="9">
        <v>0</v>
      </c>
      <c r="O356" s="135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44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5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44" t="s">
        <v>172</v>
      </c>
      <c r="F358" s="9">
        <f>SUM(G358,H358)</f>
        <v>0</v>
      </c>
      <c r="G358" s="9">
        <v>0</v>
      </c>
      <c r="H358" s="9">
        <v>0</v>
      </c>
      <c r="O358" s="135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44" t="s">
        <v>173</v>
      </c>
      <c r="F359" s="9">
        <f>SUM(G359,H359)</f>
        <v>0</v>
      </c>
      <c r="G359" s="9">
        <v>0</v>
      </c>
      <c r="H359" s="9">
        <v>0</v>
      </c>
      <c r="O359" s="135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44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5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44" t="s">
        <v>175</v>
      </c>
      <c r="F361" s="9">
        <f>SUM(G361,H361)</f>
        <v>0</v>
      </c>
      <c r="G361" s="9">
        <v>0</v>
      </c>
      <c r="H361" s="9">
        <v>0</v>
      </c>
      <c r="O361" s="135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44" t="s">
        <v>176</v>
      </c>
      <c r="F362" s="9">
        <f>SUM(G362,H362)</f>
        <v>0</v>
      </c>
      <c r="G362" s="9">
        <v>0</v>
      </c>
      <c r="H362" s="9">
        <v>0</v>
      </c>
      <c r="O362" s="135"/>
    </row>
    <row r="363" spans="1:15" s="86" customFormat="1">
      <c r="A363" s="7">
        <v>2950</v>
      </c>
      <c r="B363" s="7" t="s">
        <v>110</v>
      </c>
      <c r="C363" s="7" t="s">
        <v>32</v>
      </c>
      <c r="D363" s="7" t="s">
        <v>12</v>
      </c>
      <c r="E363" s="44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5"/>
    </row>
    <row r="364" spans="1:15" s="86" customFormat="1">
      <c r="A364" s="7">
        <v>2951</v>
      </c>
      <c r="B364" s="7" t="s">
        <v>110</v>
      </c>
      <c r="C364" s="7" t="s">
        <v>32</v>
      </c>
      <c r="D364" s="7" t="s">
        <v>11</v>
      </c>
      <c r="E364" s="44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35"/>
    </row>
    <row r="365" spans="1:15" s="86" customFormat="1">
      <c r="A365" s="7"/>
      <c r="B365" s="7"/>
      <c r="C365" s="7"/>
      <c r="D365" s="7"/>
      <c r="E365" s="44" t="s">
        <v>179</v>
      </c>
      <c r="F365" s="9"/>
      <c r="G365" s="9"/>
      <c r="H365" s="9"/>
      <c r="O365" s="135"/>
    </row>
    <row r="366" spans="1:15" s="86" customFormat="1" ht="24">
      <c r="A366" s="7"/>
      <c r="B366" s="7"/>
      <c r="C366" s="7"/>
      <c r="D366" s="7"/>
      <c r="E366" s="93" t="s">
        <v>750</v>
      </c>
      <c r="F366" s="9">
        <v>0</v>
      </c>
      <c r="G366" s="9">
        <v>0</v>
      </c>
      <c r="H366" s="102">
        <v>0</v>
      </c>
      <c r="O366" s="135"/>
    </row>
    <row r="367" spans="1:15" s="8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102">
        <v>0</v>
      </c>
      <c r="K367" s="86" t="s">
        <v>545</v>
      </c>
      <c r="O367" s="135"/>
    </row>
    <row r="368" spans="1:15" ht="38.25">
      <c r="A368" s="7"/>
      <c r="B368" s="7"/>
      <c r="C368" s="7"/>
      <c r="D368" s="7"/>
      <c r="E368" s="44" t="s">
        <v>544</v>
      </c>
      <c r="F368" s="9">
        <f>SUM(G368,H368)</f>
        <v>2832.5</v>
      </c>
      <c r="G368" s="9">
        <v>2832.5</v>
      </c>
      <c r="H368" s="9">
        <v>0</v>
      </c>
      <c r="O368" s="135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44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5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44" t="s">
        <v>181</v>
      </c>
      <c r="F370" s="9">
        <f>SUM(G370,H370)</f>
        <v>0</v>
      </c>
      <c r="G370" s="9">
        <v>0</v>
      </c>
      <c r="H370" s="9">
        <v>0</v>
      </c>
      <c r="O370" s="135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44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5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44" t="s">
        <v>182</v>
      </c>
      <c r="F372" s="9">
        <f>SUM(G372,H372)</f>
        <v>0</v>
      </c>
      <c r="G372" s="9">
        <v>0</v>
      </c>
      <c r="H372" s="9">
        <v>0</v>
      </c>
      <c r="O372" s="135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44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5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44" t="s">
        <v>183</v>
      </c>
      <c r="F374" s="9">
        <f>SUM(G374,H374)</f>
        <v>0</v>
      </c>
      <c r="G374" s="9">
        <v>0</v>
      </c>
      <c r="H374" s="9">
        <v>0</v>
      </c>
      <c r="O374" s="135"/>
    </row>
    <row r="375" spans="1:15" s="86" customFormat="1" ht="38.25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5"/>
    </row>
    <row r="376" spans="1:15" s="86" customFormat="1" ht="38.25">
      <c r="A376" s="7">
        <v>3010</v>
      </c>
      <c r="B376" s="7" t="s">
        <v>184</v>
      </c>
      <c r="C376" s="7" t="s">
        <v>11</v>
      </c>
      <c r="D376" s="7" t="s">
        <v>12</v>
      </c>
      <c r="E376" s="44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5"/>
    </row>
    <row r="377" spans="1:15" s="86" customFormat="1">
      <c r="A377" s="7">
        <v>3011</v>
      </c>
      <c r="B377" s="7" t="s">
        <v>184</v>
      </c>
      <c r="C377" s="7" t="s">
        <v>11</v>
      </c>
      <c r="D377" s="7" t="s">
        <v>11</v>
      </c>
      <c r="E377" s="44" t="s">
        <v>186</v>
      </c>
      <c r="F377" s="9">
        <f>SUM(G377,H377)</f>
        <v>0</v>
      </c>
      <c r="G377" s="9">
        <v>0</v>
      </c>
      <c r="H377" s="9">
        <v>0</v>
      </c>
      <c r="O377" s="135"/>
    </row>
    <row r="378" spans="1:15" s="86" customFormat="1">
      <c r="A378" s="7">
        <v>3012</v>
      </c>
      <c r="B378" s="7" t="s">
        <v>184</v>
      </c>
      <c r="C378" s="7" t="s">
        <v>11</v>
      </c>
      <c r="D378" s="7" t="s">
        <v>18</v>
      </c>
      <c r="E378" s="44" t="s">
        <v>187</v>
      </c>
      <c r="F378" s="9">
        <f>SUM(G378,H378)</f>
        <v>0</v>
      </c>
      <c r="G378" s="9">
        <v>0</v>
      </c>
      <c r="H378" s="9">
        <v>0</v>
      </c>
      <c r="O378" s="135"/>
    </row>
    <row r="379" spans="1:15" s="86" customFormat="1">
      <c r="A379" s="7">
        <v>3020</v>
      </c>
      <c r="B379" s="7" t="s">
        <v>184</v>
      </c>
      <c r="C379" s="7" t="s">
        <v>18</v>
      </c>
      <c r="D379" s="7" t="s">
        <v>12</v>
      </c>
      <c r="E379" s="44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5"/>
    </row>
    <row r="380" spans="1:15" s="86" customFormat="1">
      <c r="A380" s="7">
        <v>3021</v>
      </c>
      <c r="B380" s="7" t="s">
        <v>184</v>
      </c>
      <c r="C380" s="7" t="s">
        <v>18</v>
      </c>
      <c r="D380" s="7" t="s">
        <v>11</v>
      </c>
      <c r="E380" s="44" t="s">
        <v>189</v>
      </c>
      <c r="F380" s="9">
        <f>SUM(G380,H380)</f>
        <v>0</v>
      </c>
      <c r="G380" s="9">
        <v>0</v>
      </c>
      <c r="H380" s="9">
        <v>0</v>
      </c>
      <c r="O380" s="135"/>
    </row>
    <row r="381" spans="1:15" s="86" customFormat="1">
      <c r="A381" s="7">
        <v>3030</v>
      </c>
      <c r="B381" s="7" t="s">
        <v>184</v>
      </c>
      <c r="C381" s="7" t="s">
        <v>20</v>
      </c>
      <c r="D381" s="7" t="s">
        <v>12</v>
      </c>
      <c r="E381" s="44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5"/>
    </row>
    <row r="382" spans="1:15" s="86" customFormat="1">
      <c r="A382" s="7">
        <v>3031</v>
      </c>
      <c r="B382" s="7" t="s">
        <v>184</v>
      </c>
      <c r="C382" s="7" t="s">
        <v>20</v>
      </c>
      <c r="D382" s="7" t="s">
        <v>11</v>
      </c>
      <c r="E382" s="44" t="s">
        <v>190</v>
      </c>
      <c r="F382" s="9">
        <f>SUM(G382,H382)</f>
        <v>0</v>
      </c>
      <c r="G382" s="9">
        <v>0</v>
      </c>
      <c r="H382" s="9">
        <v>0</v>
      </c>
      <c r="O382" s="135"/>
    </row>
    <row r="383" spans="1:15" s="86" customFormat="1">
      <c r="A383" s="7">
        <v>3040</v>
      </c>
      <c r="B383" s="7" t="s">
        <v>184</v>
      </c>
      <c r="C383" s="7" t="s">
        <v>29</v>
      </c>
      <c r="D383" s="7" t="s">
        <v>12</v>
      </c>
      <c r="E383" s="44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5"/>
    </row>
    <row r="384" spans="1:15" s="86" customFormat="1">
      <c r="A384" s="7">
        <v>3041</v>
      </c>
      <c r="B384" s="7" t="s">
        <v>184</v>
      </c>
      <c r="C384" s="7" t="s">
        <v>29</v>
      </c>
      <c r="D384" s="7" t="s">
        <v>11</v>
      </c>
      <c r="E384" s="44" t="s">
        <v>191</v>
      </c>
      <c r="F384" s="9">
        <f>SUM(G384,H384)</f>
        <v>0</v>
      </c>
      <c r="G384" s="9">
        <v>0</v>
      </c>
      <c r="H384" s="9">
        <v>0</v>
      </c>
      <c r="O384" s="135"/>
    </row>
    <row r="385" spans="1:15" s="86" customFormat="1">
      <c r="A385" s="7">
        <v>3050</v>
      </c>
      <c r="B385" s="7" t="s">
        <v>184</v>
      </c>
      <c r="C385" s="7" t="s">
        <v>32</v>
      </c>
      <c r="D385" s="7" t="s">
        <v>12</v>
      </c>
      <c r="E385" s="44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5"/>
    </row>
    <row r="386" spans="1:15" s="86" customFormat="1">
      <c r="A386" s="7">
        <v>3051</v>
      </c>
      <c r="B386" s="7" t="s">
        <v>184</v>
      </c>
      <c r="C386" s="7" t="s">
        <v>32</v>
      </c>
      <c r="D386" s="7" t="s">
        <v>11</v>
      </c>
      <c r="E386" s="44" t="s">
        <v>192</v>
      </c>
      <c r="F386" s="9">
        <f>SUM(G386,H386)</f>
        <v>0</v>
      </c>
      <c r="G386" s="9">
        <v>0</v>
      </c>
      <c r="H386" s="9">
        <v>0</v>
      </c>
      <c r="O386" s="135"/>
    </row>
    <row r="387" spans="1:15" s="86" customFormat="1">
      <c r="A387" s="7">
        <v>3060</v>
      </c>
      <c r="B387" s="7" t="s">
        <v>184</v>
      </c>
      <c r="C387" s="7" t="s">
        <v>35</v>
      </c>
      <c r="D387" s="7" t="s">
        <v>12</v>
      </c>
      <c r="E387" s="44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5"/>
    </row>
    <row r="388" spans="1:15" s="86" customFormat="1">
      <c r="A388" s="7">
        <v>3061</v>
      </c>
      <c r="B388" s="7" t="s">
        <v>184</v>
      </c>
      <c r="C388" s="7" t="s">
        <v>35</v>
      </c>
      <c r="D388" s="7" t="s">
        <v>11</v>
      </c>
      <c r="E388" s="44" t="s">
        <v>193</v>
      </c>
      <c r="F388" s="9">
        <f>SUM(G388,H388)</f>
        <v>0</v>
      </c>
      <c r="G388" s="9">
        <v>0</v>
      </c>
      <c r="H388" s="9">
        <v>0</v>
      </c>
      <c r="O388" s="135"/>
    </row>
    <row r="389" spans="1:15" s="86" customFormat="1">
      <c r="A389" s="7">
        <v>3070</v>
      </c>
      <c r="B389" s="7" t="s">
        <v>184</v>
      </c>
      <c r="C389" s="7" t="s">
        <v>38</v>
      </c>
      <c r="D389" s="7" t="s">
        <v>12</v>
      </c>
      <c r="E389" s="44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5"/>
    </row>
    <row r="390" spans="1:15" s="86" customFormat="1" ht="25.5">
      <c r="A390" s="7">
        <v>3071</v>
      </c>
      <c r="B390" s="7" t="s">
        <v>184</v>
      </c>
      <c r="C390" s="7" t="s">
        <v>38</v>
      </c>
      <c r="D390" s="7" t="s">
        <v>11</v>
      </c>
      <c r="E390" s="44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135"/>
    </row>
    <row r="391" spans="1:15" s="86" customFormat="1" ht="25.5">
      <c r="A391" s="7"/>
      <c r="B391" s="7"/>
      <c r="C391" s="7"/>
      <c r="D391" s="7"/>
      <c r="E391" s="44" t="s">
        <v>194</v>
      </c>
      <c r="F391" s="9"/>
      <c r="G391" s="9"/>
      <c r="H391" s="9"/>
      <c r="O391" s="135"/>
    </row>
    <row r="392" spans="1:15" s="86" customFormat="1" ht="24">
      <c r="A392" s="7"/>
      <c r="B392" s="7"/>
      <c r="C392" s="7"/>
      <c r="D392" s="7"/>
      <c r="E392" s="45" t="s">
        <v>484</v>
      </c>
      <c r="F392" s="9">
        <f>G392</f>
        <v>18000</v>
      </c>
      <c r="G392" s="9">
        <v>18000</v>
      </c>
      <c r="H392" s="9">
        <v>0</v>
      </c>
      <c r="O392" s="135"/>
    </row>
    <row r="393" spans="1:15" s="86" customFormat="1">
      <c r="A393" s="7"/>
      <c r="B393" s="7"/>
      <c r="C393" s="7"/>
      <c r="D393" s="7"/>
      <c r="E393" s="94" t="s">
        <v>537</v>
      </c>
      <c r="F393" s="9">
        <f>SUM(G393:H393)</f>
        <v>0</v>
      </c>
      <c r="G393" s="9">
        <v>0</v>
      </c>
      <c r="H393" s="9">
        <v>0</v>
      </c>
      <c r="O393" s="135"/>
    </row>
    <row r="394" spans="1:15" s="8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44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5"/>
    </row>
    <row r="395" spans="1:15" s="8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44" t="s">
        <v>195</v>
      </c>
      <c r="F395" s="9">
        <f>SUM(G395,H395)</f>
        <v>0</v>
      </c>
      <c r="G395" s="9">
        <v>0</v>
      </c>
      <c r="H395" s="9">
        <v>0</v>
      </c>
      <c r="O395" s="135"/>
    </row>
    <row r="396" spans="1:15" s="8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44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5"/>
    </row>
    <row r="397" spans="1:15" s="8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44" t="s">
        <v>196</v>
      </c>
      <c r="F397" s="9">
        <f>SUM(G397,H397)</f>
        <v>0</v>
      </c>
      <c r="G397" s="9">
        <v>0</v>
      </c>
      <c r="H397" s="9">
        <v>0</v>
      </c>
      <c r="O397" s="135"/>
    </row>
    <row r="398" spans="1:15" s="8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44" t="s">
        <v>196</v>
      </c>
      <c r="F398" s="9">
        <f>SUM(G398,H398)</f>
        <v>0</v>
      </c>
      <c r="G398" s="9">
        <v>0</v>
      </c>
      <c r="H398" s="9">
        <v>0</v>
      </c>
      <c r="O398" s="135"/>
    </row>
    <row r="399" spans="1:15" s="86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4" t="s">
        <v>197</v>
      </c>
      <c r="F399" s="9">
        <f t="shared" ref="F399:H401" si="7">SUM(F400)</f>
        <v>252155.4</v>
      </c>
      <c r="G399" s="9">
        <f t="shared" si="7"/>
        <v>767506.4</v>
      </c>
      <c r="H399" s="9">
        <f t="shared" si="7"/>
        <v>0</v>
      </c>
      <c r="O399" s="135"/>
    </row>
    <row r="400" spans="1:15" ht="25.5">
      <c r="A400" s="7">
        <v>3110</v>
      </c>
      <c r="B400" s="7" t="s">
        <v>198</v>
      </c>
      <c r="C400" s="7" t="s">
        <v>11</v>
      </c>
      <c r="D400" s="7" t="s">
        <v>12</v>
      </c>
      <c r="E400" s="44" t="s">
        <v>199</v>
      </c>
      <c r="F400" s="9">
        <f t="shared" si="7"/>
        <v>252155.4</v>
      </c>
      <c r="G400" s="9">
        <f t="shared" si="7"/>
        <v>767506.4</v>
      </c>
      <c r="H400" s="9">
        <f t="shared" si="7"/>
        <v>0</v>
      </c>
      <c r="O400" s="135"/>
    </row>
    <row r="401" spans="1:15">
      <c r="A401" s="7">
        <v>3112</v>
      </c>
      <c r="B401" s="7" t="s">
        <v>198</v>
      </c>
      <c r="C401" s="7" t="s">
        <v>11</v>
      </c>
      <c r="D401" s="7" t="s">
        <v>18</v>
      </c>
      <c r="E401" s="44"/>
      <c r="F401" s="9">
        <f t="shared" si="7"/>
        <v>252155.4</v>
      </c>
      <c r="G401" s="9">
        <f t="shared" si="7"/>
        <v>767506.4</v>
      </c>
      <c r="H401" s="9">
        <f t="shared" si="7"/>
        <v>0</v>
      </c>
      <c r="O401" s="135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4" t="s">
        <v>201</v>
      </c>
      <c r="F402" s="9">
        <f>F403</f>
        <v>252155.4</v>
      </c>
      <c r="G402" s="9">
        <f>G403</f>
        <v>767506.4</v>
      </c>
      <c r="H402" s="9">
        <v>0</v>
      </c>
      <c r="O402" s="135"/>
    </row>
    <row r="403" spans="1:15">
      <c r="A403" s="83"/>
      <c r="B403" s="84"/>
      <c r="C403" s="84"/>
      <c r="D403" s="85"/>
      <c r="E403" s="81" t="s">
        <v>546</v>
      </c>
      <c r="F403" s="9">
        <v>252155.4</v>
      </c>
      <c r="G403" s="9">
        <v>767506.4</v>
      </c>
      <c r="H403" s="9">
        <v>0</v>
      </c>
    </row>
    <row r="404" spans="1:15">
      <c r="A404" s="82"/>
      <c r="B404" s="82"/>
      <c r="C404" s="82"/>
      <c r="D404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2024-02-16T07:25:17Z</cp:lastPrinted>
  <dcterms:created xsi:type="dcterms:W3CDTF">2022-02-01T10:32:06Z</dcterms:created>
  <dcterms:modified xsi:type="dcterms:W3CDTF">2024-02-22T10:31:07Z</dcterms:modified>
</cp:coreProperties>
</file>