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Armavir" sheetId="1" r:id="rId1"/>
  </sheets>
  <calcPr calcId="145621"/>
</workbook>
</file>

<file path=xl/calcChain.xml><?xml version="1.0" encoding="utf-8"?>
<calcChain xmlns="http://schemas.openxmlformats.org/spreadsheetml/2006/main">
  <c r="Z24" i="1" l="1"/>
  <c r="AA24" i="1"/>
  <c r="BT24" i="1"/>
  <c r="CI24" i="1" l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X24" i="1"/>
  <c r="W24" i="1"/>
  <c r="U24" i="1"/>
  <c r="T24" i="1"/>
  <c r="R24" i="1"/>
  <c r="Q24" i="1"/>
  <c r="O24" i="1"/>
  <c r="N24" i="1"/>
  <c r="D24" i="1"/>
  <c r="C24" i="1"/>
  <c r="CK23" i="1"/>
  <c r="CJ23" i="1"/>
  <c r="BV23" i="1"/>
  <c r="F23" i="1" s="1"/>
  <c r="BU23" i="1"/>
  <c r="E23" i="1" s="1"/>
  <c r="AR23" i="1"/>
  <c r="AQ23" i="1"/>
  <c r="Y23" i="1"/>
  <c r="V23" i="1"/>
  <c r="S23" i="1"/>
  <c r="P23" i="1"/>
  <c r="L23" i="1"/>
  <c r="K23" i="1"/>
  <c r="I23" i="1"/>
  <c r="H23" i="1"/>
  <c r="CK22" i="1"/>
  <c r="CJ22" i="1"/>
  <c r="BV22" i="1"/>
  <c r="F22" i="1" s="1"/>
  <c r="BU22" i="1"/>
  <c r="E22" i="1" s="1"/>
  <c r="AR22" i="1"/>
  <c r="AQ22" i="1"/>
  <c r="Y22" i="1"/>
  <c r="V22" i="1"/>
  <c r="S22" i="1"/>
  <c r="P22" i="1"/>
  <c r="L22" i="1"/>
  <c r="K22" i="1"/>
  <c r="I22" i="1"/>
  <c r="H22" i="1"/>
  <c r="CK21" i="1"/>
  <c r="CJ21" i="1"/>
  <c r="BV21" i="1"/>
  <c r="F21" i="1" s="1"/>
  <c r="BU21" i="1"/>
  <c r="E21" i="1" s="1"/>
  <c r="AR21" i="1"/>
  <c r="AQ21" i="1"/>
  <c r="Y21" i="1"/>
  <c r="V21" i="1"/>
  <c r="S21" i="1"/>
  <c r="P21" i="1"/>
  <c r="L21" i="1"/>
  <c r="K21" i="1"/>
  <c r="I21" i="1"/>
  <c r="H21" i="1"/>
  <c r="CK20" i="1"/>
  <c r="CJ20" i="1"/>
  <c r="BV20" i="1"/>
  <c r="F20" i="1" s="1"/>
  <c r="BU20" i="1"/>
  <c r="E20" i="1" s="1"/>
  <c r="AR20" i="1"/>
  <c r="AQ20" i="1"/>
  <c r="Y20" i="1"/>
  <c r="V20" i="1"/>
  <c r="S20" i="1"/>
  <c r="P20" i="1"/>
  <c r="L20" i="1"/>
  <c r="K20" i="1"/>
  <c r="I20" i="1"/>
  <c r="H20" i="1"/>
  <c r="CK19" i="1"/>
  <c r="CJ19" i="1"/>
  <c r="BV19" i="1"/>
  <c r="F19" i="1" s="1"/>
  <c r="BU19" i="1"/>
  <c r="E19" i="1" s="1"/>
  <c r="AR19" i="1"/>
  <c r="AQ19" i="1"/>
  <c r="Y19" i="1"/>
  <c r="V19" i="1"/>
  <c r="S19" i="1"/>
  <c r="P19" i="1"/>
  <c r="L19" i="1"/>
  <c r="K19" i="1"/>
  <c r="I19" i="1"/>
  <c r="H19" i="1"/>
  <c r="CK18" i="1"/>
  <c r="CJ18" i="1"/>
  <c r="BV18" i="1"/>
  <c r="F18" i="1" s="1"/>
  <c r="BU18" i="1"/>
  <c r="E18" i="1" s="1"/>
  <c r="AR18" i="1"/>
  <c r="AQ18" i="1"/>
  <c r="Y18" i="1"/>
  <c r="V18" i="1"/>
  <c r="S18" i="1"/>
  <c r="P18" i="1"/>
  <c r="L18" i="1"/>
  <c r="K18" i="1"/>
  <c r="I18" i="1"/>
  <c r="H18" i="1"/>
  <c r="CK17" i="1"/>
  <c r="CJ17" i="1"/>
  <c r="BV17" i="1"/>
  <c r="F17" i="1" s="1"/>
  <c r="BU17" i="1"/>
  <c r="E17" i="1" s="1"/>
  <c r="AR17" i="1"/>
  <c r="AQ17" i="1"/>
  <c r="Y17" i="1"/>
  <c r="V17" i="1"/>
  <c r="S17" i="1"/>
  <c r="P17" i="1"/>
  <c r="L17" i="1"/>
  <c r="K17" i="1"/>
  <c r="I17" i="1"/>
  <c r="H17" i="1"/>
  <c r="CK16" i="1"/>
  <c r="CJ16" i="1"/>
  <c r="BV16" i="1"/>
  <c r="F16" i="1" s="1"/>
  <c r="BU16" i="1"/>
  <c r="E16" i="1" s="1"/>
  <c r="AR16" i="1"/>
  <c r="AQ16" i="1"/>
  <c r="Y16" i="1"/>
  <c r="V16" i="1"/>
  <c r="S16" i="1"/>
  <c r="P16" i="1"/>
  <c r="L16" i="1"/>
  <c r="K16" i="1"/>
  <c r="I16" i="1"/>
  <c r="H16" i="1"/>
  <c r="CK15" i="1"/>
  <c r="CJ15" i="1"/>
  <c r="BV15" i="1"/>
  <c r="F15" i="1" s="1"/>
  <c r="BU15" i="1"/>
  <c r="E15" i="1" s="1"/>
  <c r="AR15" i="1"/>
  <c r="AQ15" i="1"/>
  <c r="Y15" i="1"/>
  <c r="V15" i="1"/>
  <c r="S15" i="1"/>
  <c r="P15" i="1"/>
  <c r="L15" i="1"/>
  <c r="K15" i="1"/>
  <c r="I15" i="1"/>
  <c r="H15" i="1"/>
  <c r="CK14" i="1"/>
  <c r="CJ14" i="1"/>
  <c r="BV14" i="1"/>
  <c r="F14" i="1" s="1"/>
  <c r="BU14" i="1"/>
  <c r="E14" i="1" s="1"/>
  <c r="AR14" i="1"/>
  <c r="AQ14" i="1"/>
  <c r="Y14" i="1"/>
  <c r="V14" i="1"/>
  <c r="S14" i="1"/>
  <c r="P14" i="1"/>
  <c r="L14" i="1"/>
  <c r="K14" i="1"/>
  <c r="I14" i="1"/>
  <c r="H14" i="1"/>
  <c r="H24" i="1" l="1"/>
  <c r="AR24" i="1"/>
  <c r="J21" i="1"/>
  <c r="M23" i="1"/>
  <c r="J14" i="1"/>
  <c r="M14" i="1"/>
  <c r="M15" i="1"/>
  <c r="G15" i="1"/>
  <c r="AS16" i="1"/>
  <c r="G16" i="1"/>
  <c r="M17" i="1"/>
  <c r="J18" i="1"/>
  <c r="M18" i="1"/>
  <c r="J19" i="1"/>
  <c r="M19" i="1"/>
  <c r="J20" i="1"/>
  <c r="AS20" i="1"/>
  <c r="J22" i="1"/>
  <c r="L24" i="1"/>
  <c r="AQ24" i="1"/>
  <c r="BU24" i="1"/>
  <c r="CJ24" i="1"/>
  <c r="AS14" i="1"/>
  <c r="AS15" i="1"/>
  <c r="AS18" i="1"/>
  <c r="AS21" i="1"/>
  <c r="AS22" i="1"/>
  <c r="I24" i="1"/>
  <c r="K24" i="1"/>
  <c r="BV24" i="1"/>
  <c r="CK24" i="1"/>
  <c r="G14" i="1"/>
  <c r="J15" i="1"/>
  <c r="J16" i="1"/>
  <c r="M16" i="1"/>
  <c r="J17" i="1"/>
  <c r="AS17" i="1"/>
  <c r="G17" i="1"/>
  <c r="AS19" i="1"/>
  <c r="G19" i="1"/>
  <c r="M20" i="1"/>
  <c r="G21" i="1"/>
  <c r="M21" i="1"/>
  <c r="M22" i="1"/>
  <c r="J23" i="1"/>
  <c r="AS23" i="1"/>
  <c r="G18" i="1"/>
  <c r="P24" i="1"/>
  <c r="S24" i="1"/>
  <c r="V24" i="1"/>
  <c r="Y24" i="1"/>
  <c r="G20" i="1"/>
  <c r="G22" i="1"/>
  <c r="G23" i="1"/>
  <c r="J24" i="1" l="1"/>
  <c r="AS24" i="1"/>
  <c r="M24" i="1"/>
  <c r="E24" i="1"/>
  <c r="F24" i="1"/>
  <c r="G24" i="1" l="1"/>
</calcChain>
</file>

<file path=xl/sharedStrings.xml><?xml version="1.0" encoding="utf-8"?>
<sst xmlns="http://schemas.openxmlformats.org/spreadsheetml/2006/main" count="149" uniqueCount="71">
  <si>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</si>
  <si>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</si>
  <si>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</si>
  <si>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</si>
  <si>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</si>
  <si>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</si>
  <si>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ԴԱՀԿ    Վ/Բ</t>
  </si>
  <si>
    <t xml:space="preserve">Ֆ Ո Ն Դ Ա Յ Ի Ն     </t>
  </si>
  <si>
    <t>ԴԱՀԿ                     Ֆ/Բ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</si>
  <si>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</si>
  <si>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</si>
  <si>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</si>
  <si>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</si>
  <si>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</si>
  <si>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</si>
  <si>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1310  3.1 Տոկոսներ</t>
  </si>
  <si>
    <t>Ընդամենը գույքահարկ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</si>
  <si>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</si>
  <si>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</si>
  <si>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t>տող1256
գ) Պետական բյուջեից համայնքի վարչական բյուջեին տրամադրվող այլ դոտացիաներ</t>
  </si>
  <si>
    <t>տող1258  դ) Այլ համայնքների բյուջեներից ընթացիկ ծախսերի ֆինանսավորման նպատակով ստացվող պաշտոնական դրամաշնորհներ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</si>
  <si>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</si>
  <si>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</si>
  <si>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</si>
  <si>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t>այդ թվում    Աղբահանության վճար</t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</si>
  <si>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</si>
  <si>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</si>
  <si>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</si>
  <si>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</si>
  <si>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Արաքս (Արմ.)</t>
  </si>
  <si>
    <t>Լենուղի</t>
  </si>
  <si>
    <t>Լուկաշին</t>
  </si>
  <si>
    <t>Խանջյան</t>
  </si>
  <si>
    <t>Հացիկ</t>
  </si>
  <si>
    <t>Սարդարապատ</t>
  </si>
  <si>
    <t xml:space="preserve">Այգեվան </t>
  </si>
  <si>
    <t>Մայիսյան</t>
  </si>
  <si>
    <t>Նորավան</t>
  </si>
  <si>
    <t>Մյասնիկյան</t>
  </si>
  <si>
    <t>Ընդամենը</t>
  </si>
  <si>
    <t xml:space="preserve"> փաստ   (12ամիս)                                                                           </t>
  </si>
  <si>
    <t xml:space="preserve">տող 1000ԸՆԴԱՄԵՆԸ  ԵԿԱՄՈՒՏՆԵՐ     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</si>
  <si>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                                                              </t>
    </r>
  </si>
  <si>
    <t xml:space="preserve">Գույքահարկ համայնքների վարչական տարածքներում գտնվող շենքերի և շինությունների համար                                                                     </t>
  </si>
  <si>
    <t>Հողի հարկ համայնքների վարչական տարածքներում գտնվող հողի համար</t>
  </si>
  <si>
    <r>
      <t>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</si>
  <si>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Տեղական տուրքեր
</t>
  </si>
  <si>
    <r>
      <t xml:space="preserve">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</si>
  <si>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Պետական բյուջեից համայնքի վարչական բյուջեին տրամադրվող նպատակային հատկացումներ (սուբվենցիաներ)</t>
  </si>
  <si>
    <t xml:space="preserve"> ընդամենը գույքի վարձակալությունից եկամուտներ</t>
  </si>
  <si>
    <t>3.3 գույքի վարձակալությունից եկամուտներ</t>
  </si>
  <si>
    <t xml:space="preserve">Համայնքի սեփականություն համարվող հողերի վարձավճարներ </t>
  </si>
  <si>
    <t>Այլ գույքի վարձակալությունից մուտքեր</t>
  </si>
  <si>
    <r>
      <rPr>
        <b/>
        <sz val="12"/>
        <rFont val="GHEA Grapalat"/>
        <family val="3"/>
      </rPr>
      <t xml:space="preserve"> 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</si>
  <si>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</si>
  <si>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 տեղական վճարներ</t>
  </si>
  <si>
    <t xml:space="preserve">3.5 Վարչական գանձումներ </t>
  </si>
  <si>
    <r>
      <rPr>
        <b/>
        <sz val="12"/>
        <rFont val="GHEA Grapalat"/>
        <family val="3"/>
      </rPr>
      <t xml:space="preserve"> 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</si>
  <si>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t xml:space="preserve">  Այլ եկամուտներ</t>
  </si>
  <si>
    <t xml:space="preserve">  Ընդամենը վարչական մաս</t>
  </si>
  <si>
    <t xml:space="preserve"> փաստ                                                                          </t>
  </si>
  <si>
    <t xml:space="preserve">կատ. %-ը </t>
  </si>
  <si>
    <t xml:space="preserve">Համայնքի բյուջե վճարվող պետական տուրքեր
</t>
  </si>
  <si>
    <t xml:space="preserve"> փաստ   </t>
  </si>
  <si>
    <t xml:space="preserve">  Ընդամենը ֆոնդային մաս</t>
  </si>
  <si>
    <t>Վարչական բյուջեի պահուստային ֆոնդից ֆոնդային բյուջե կատարվող հատկացումներից մուտքեր</t>
  </si>
  <si>
    <t>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</si>
  <si>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r>
      <rPr>
        <b/>
        <sz val="12"/>
        <rFont val="GHEA Grapalat"/>
        <family val="3"/>
      </rPr>
      <t xml:space="preserve"> </t>
    </r>
    <r>
      <rPr>
        <sz val="12"/>
        <rFont val="GHEA Grapalat"/>
        <family val="3"/>
      </rPr>
      <t xml:space="preserve"> Կապիտալ ներքին պաշտոնական դրամաշնորհներ` ստացված կառավարման այլ մակարդակներից</t>
    </r>
  </si>
  <si>
    <t xml:space="preserve"> Կապիտալ արտաքին պաշտոնական դրամաշնորհներ` ստացված այլ պետություններից2 Կապիտալ արտաքին պաշտոնական դրամաշնորհներ`  ստացված միջազգային կազմակերպություններից</t>
  </si>
  <si>
    <t>Հավելված   1                                 ՀՀ Արմավիրի մարզի Արմավիրի համայնքի ավագանու 2022թվականի ապրիլի 06-ի     թիվ     Ն որոշման</t>
  </si>
  <si>
    <r>
      <t xml:space="preserve"> ՀՀ ԱՐՄԱՎԻՐԻ  ՄԱՐԶԻ  ԱՐՄԱՎԻՐ ՀԱՄԱՅՆՔԻ ԳՅՈՒՂԵՐԻ 2021թ. ԲՅՈՒՋԵՏԱՅԻՆ   ԵԿԱՄՈՒՏՆԵՐԻ   ՎԵՐԱԲԵՐՅԱԼ    </t>
    </r>
    <r>
      <rPr>
        <b/>
        <sz val="12"/>
        <rFont val="GHEA Grapalat"/>
        <family val="3"/>
      </rPr>
      <t xml:space="preserve">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</si>
</sst>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6" borderId="6" xfId="0" applyNumberFormat="1" applyFont="1" applyFill="1" applyBorder="1" applyAlignment="1" applyProtection="1">
      <alignment horizontal="center" vertical="center" wrapText="1"/>
    </xf>
    <xf numFmtId="165" fontId="1" fillId="2" borderId="6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2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6" xfId="0" applyFont="1" applyFill="1" applyBorder="1" applyAlignment="1" applyProtection="1">
      <alignment horizontal="center" vertical="center"/>
    </xf>
    <xf numFmtId="164" fontId="1" fillId="7" borderId="11" xfId="0" applyNumberFormat="1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/>
    <xf numFmtId="0" fontId="8" fillId="7" borderId="6" xfId="0" applyFont="1" applyFill="1" applyBorder="1" applyAlignment="1">
      <alignment horizontal="center" vertical="center"/>
    </xf>
    <xf numFmtId="165" fontId="1" fillId="7" borderId="0" xfId="0" applyNumberFormat="1" applyFont="1" applyFill="1" applyProtection="1">
      <protection locked="0"/>
    </xf>
    <xf numFmtId="4" fontId="1" fillId="6" borderId="2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3" borderId="10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8" xfId="0" applyNumberFormat="1" applyFont="1" applyFill="1" applyBorder="1" applyAlignment="1" applyProtection="1">
      <alignment horizontal="center" vertical="center" wrapText="1"/>
    </xf>
    <xf numFmtId="4" fontId="1" fillId="2" borderId="15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33"/>
  <sheetViews>
    <sheetView tabSelected="1" topLeftCell="A4" zoomScaleNormal="100" workbookViewId="0">
      <pane xSplit="1" topLeftCell="B1" activePane="topRight" state="frozen"/>
      <selection pane="topRight" activeCell="D14" sqref="D14"/>
    </sheetView>
  </sheetViews>
  <sheetFormatPr defaultColWidth="8.85546875" defaultRowHeight="17.25" x14ac:dyDescent="0.3"/>
  <cols>
    <col min="1" max="1" width="4.28515625" style="1" customWidth="1"/>
    <col min="2" max="2" width="17.42578125" style="49" customWidth="1"/>
    <col min="3" max="4" width="14.28515625" style="1" customWidth="1"/>
    <col min="5" max="5" width="15.85546875" style="1" customWidth="1"/>
    <col min="6" max="6" width="14.140625" style="1" customWidth="1"/>
    <col min="7" max="7" width="12.7109375" style="1" customWidth="1"/>
    <col min="8" max="9" width="14.28515625" style="1" customWidth="1"/>
    <col min="10" max="10" width="13.7109375" style="1" customWidth="1"/>
    <col min="11" max="12" width="14.28515625" style="1" customWidth="1"/>
    <col min="13" max="13" width="13.140625" style="1" customWidth="1"/>
    <col min="14" max="27" width="14.28515625" style="1" customWidth="1"/>
    <col min="28" max="28" width="10.5703125" style="1" customWidth="1"/>
    <col min="29" max="29" width="0.28515625" style="1" hidden="1" customWidth="1"/>
    <col min="30" max="32" width="14.28515625" style="1" hidden="1" customWidth="1"/>
    <col min="33" max="34" width="14.28515625" style="1" customWidth="1"/>
    <col min="35" max="35" width="0.140625" style="1" customWidth="1"/>
    <col min="36" max="36" width="14.28515625" style="1" hidden="1" customWidth="1"/>
    <col min="37" max="38" width="14.28515625" style="1" customWidth="1"/>
    <col min="39" max="42" width="14.28515625" style="1" hidden="1" customWidth="1"/>
    <col min="43" max="47" width="14.28515625" style="1" customWidth="1"/>
    <col min="48" max="51" width="14.28515625" style="1" hidden="1" customWidth="1"/>
    <col min="52" max="53" width="14.28515625" style="1" customWidth="1"/>
    <col min="54" max="55" width="14.28515625" style="1" hidden="1" customWidth="1"/>
    <col min="56" max="66" width="14.28515625" style="1" customWidth="1"/>
    <col min="67" max="67" width="14.140625" style="1" customWidth="1"/>
    <col min="68" max="69" width="14.28515625" style="1" hidden="1" customWidth="1"/>
    <col min="70" max="74" width="14.28515625" style="1" customWidth="1"/>
    <col min="75" max="75" width="0.140625" style="1" customWidth="1"/>
    <col min="76" max="76" width="14.28515625" style="1" hidden="1" customWidth="1"/>
    <col min="77" max="77" width="14.28515625" style="1" customWidth="1"/>
    <col min="78" max="78" width="14" style="1" customWidth="1"/>
    <col min="79" max="80" width="14.28515625" style="1" hidden="1" customWidth="1"/>
    <col min="81" max="81" width="0.140625" style="1" customWidth="1"/>
    <col min="82" max="82" width="12.5703125" style="1" hidden="1" customWidth="1"/>
    <col min="83" max="83" width="0.42578125" style="1" hidden="1" customWidth="1"/>
    <col min="84" max="84" width="14.28515625" style="1" hidden="1" customWidth="1"/>
    <col min="85" max="85" width="14.28515625" style="1" customWidth="1"/>
    <col min="86" max="86" width="13.5703125" style="1" customWidth="1"/>
    <col min="87" max="87" width="0.140625" style="1" hidden="1" customWidth="1"/>
    <col min="88" max="88" width="14.28515625" style="1" customWidth="1"/>
    <col min="89" max="89" width="13.140625" style="1" customWidth="1"/>
    <col min="90" max="127" width="8.85546875" style="4"/>
    <col min="128" max="16384" width="8.85546875" style="1"/>
  </cols>
  <sheetData>
    <row r="1" spans="1:158" ht="21.75" customHeight="1" x14ac:dyDescent="0.3">
      <c r="H1" s="148" t="s">
        <v>69</v>
      </c>
      <c r="I1" s="148"/>
      <c r="J1" s="148"/>
      <c r="K1" s="148"/>
    </row>
    <row r="2" spans="1:158" x14ac:dyDescent="0.3">
      <c r="H2" s="148"/>
      <c r="I2" s="148"/>
      <c r="J2" s="148"/>
      <c r="K2" s="148"/>
    </row>
    <row r="3" spans="1:158" ht="47.25" customHeight="1" x14ac:dyDescent="0.3">
      <c r="H3" s="148"/>
      <c r="I3" s="148"/>
      <c r="J3" s="148"/>
      <c r="K3" s="148"/>
    </row>
    <row r="4" spans="1:158" ht="6" customHeight="1" x14ac:dyDescent="0.3"/>
    <row r="5" spans="1:158" ht="17.25" customHeight="1" x14ac:dyDescent="0.3">
      <c r="C5" s="90" t="s">
        <v>0</v>
      </c>
      <c r="D5" s="90"/>
      <c r="E5" s="90"/>
      <c r="F5" s="90"/>
      <c r="G5" s="90"/>
      <c r="H5" s="90"/>
      <c r="I5" s="90"/>
      <c r="J5" s="90"/>
      <c r="K5" s="2"/>
      <c r="L5" s="2"/>
      <c r="M5" s="2"/>
      <c r="N5" s="2"/>
      <c r="O5" s="2"/>
      <c r="P5" s="46"/>
      <c r="Q5" s="46"/>
      <c r="R5" s="46"/>
      <c r="S5" s="46"/>
      <c r="T5" s="46"/>
      <c r="U5" s="46"/>
      <c r="V5" s="46"/>
      <c r="W5" s="2"/>
      <c r="X5" s="2"/>
      <c r="Y5" s="2"/>
      <c r="Z5" s="2"/>
      <c r="AA5" s="2"/>
      <c r="AB5" s="2"/>
      <c r="AC5" s="2"/>
      <c r="AD5" s="2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158" ht="42.75" customHeight="1" x14ac:dyDescent="0.3">
      <c r="C6" s="91" t="s">
        <v>70</v>
      </c>
      <c r="D6" s="91"/>
      <c r="E6" s="91"/>
      <c r="F6" s="91"/>
      <c r="G6" s="91"/>
      <c r="H6" s="91"/>
      <c r="I6" s="91"/>
      <c r="J6" s="91"/>
      <c r="L6" s="5"/>
      <c r="N6" s="92"/>
      <c r="O6" s="92"/>
      <c r="P6" s="6"/>
      <c r="R6" s="47"/>
      <c r="S6" s="6"/>
      <c r="T6" s="6"/>
      <c r="U6" s="47"/>
      <c r="V6" s="6"/>
      <c r="W6" s="6"/>
      <c r="X6" s="6"/>
      <c r="Y6" s="6"/>
      <c r="Z6" s="6"/>
      <c r="AA6" s="6"/>
      <c r="AB6" s="6"/>
      <c r="AC6" s="6"/>
      <c r="AD6" s="6"/>
    </row>
    <row r="7" spans="1:158" ht="17.25" hidden="1" customHeight="1" x14ac:dyDescent="0.3">
      <c r="C7" s="7"/>
      <c r="D7" s="7"/>
      <c r="E7" s="7"/>
      <c r="F7" s="7"/>
      <c r="G7" s="7"/>
      <c r="H7" s="7"/>
      <c r="I7" s="91" t="s">
        <v>1</v>
      </c>
      <c r="J7" s="91"/>
      <c r="K7" s="91"/>
      <c r="L7" s="5"/>
      <c r="N7" s="6"/>
      <c r="O7" s="6"/>
      <c r="P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158" ht="17.45" customHeight="1" x14ac:dyDescent="0.3">
      <c r="A8" s="60" t="s">
        <v>2</v>
      </c>
      <c r="B8" s="63" t="s">
        <v>3</v>
      </c>
      <c r="C8" s="66" t="s">
        <v>4</v>
      </c>
      <c r="D8" s="66" t="s">
        <v>5</v>
      </c>
      <c r="E8" s="93" t="s">
        <v>41</v>
      </c>
      <c r="F8" s="94"/>
      <c r="G8" s="95"/>
      <c r="H8" s="102" t="s">
        <v>42</v>
      </c>
      <c r="I8" s="103"/>
      <c r="J8" s="104"/>
      <c r="K8" s="111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3"/>
      <c r="BT8" s="149" t="s">
        <v>6</v>
      </c>
      <c r="BU8" s="84" t="s">
        <v>59</v>
      </c>
      <c r="BV8" s="85"/>
      <c r="BW8" s="117" t="s">
        <v>7</v>
      </c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57" t="s">
        <v>8</v>
      </c>
      <c r="CJ8" s="118" t="s">
        <v>64</v>
      </c>
      <c r="CK8" s="119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</row>
    <row r="9" spans="1:158" ht="18" customHeight="1" x14ac:dyDescent="0.3">
      <c r="A9" s="61"/>
      <c r="B9" s="64"/>
      <c r="C9" s="67"/>
      <c r="D9" s="67"/>
      <c r="E9" s="96"/>
      <c r="F9" s="97"/>
      <c r="G9" s="98"/>
      <c r="H9" s="105"/>
      <c r="I9" s="106"/>
      <c r="J9" s="107"/>
      <c r="K9" s="124" t="s">
        <v>9</v>
      </c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6"/>
      <c r="AE9" s="127" t="s">
        <v>10</v>
      </c>
      <c r="AF9" s="127"/>
      <c r="AG9" s="127"/>
      <c r="AH9" s="127"/>
      <c r="AI9" s="127"/>
      <c r="AJ9" s="127"/>
      <c r="AK9" s="127"/>
      <c r="AL9" s="127"/>
      <c r="AM9" s="127"/>
      <c r="AN9" s="127"/>
      <c r="AO9" s="128" t="s">
        <v>11</v>
      </c>
      <c r="AP9" s="129"/>
      <c r="AQ9" s="132" t="s">
        <v>50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4"/>
      <c r="BB9" s="114" t="s">
        <v>12</v>
      </c>
      <c r="BC9" s="115"/>
      <c r="BD9" s="115"/>
      <c r="BE9" s="115"/>
      <c r="BF9" s="115"/>
      <c r="BG9" s="135"/>
      <c r="BH9" s="132" t="s">
        <v>56</v>
      </c>
      <c r="BI9" s="133"/>
      <c r="BJ9" s="133"/>
      <c r="BK9" s="133"/>
      <c r="BL9" s="133"/>
      <c r="BM9" s="133"/>
      <c r="BN9" s="127" t="s">
        <v>13</v>
      </c>
      <c r="BO9" s="127"/>
      <c r="BP9" s="128" t="s">
        <v>14</v>
      </c>
      <c r="BQ9" s="136"/>
      <c r="BR9" s="128" t="s">
        <v>58</v>
      </c>
      <c r="BS9" s="136"/>
      <c r="BT9" s="150"/>
      <c r="BU9" s="86"/>
      <c r="BV9" s="87"/>
      <c r="BW9" s="138"/>
      <c r="BX9" s="139"/>
      <c r="BY9" s="139"/>
      <c r="BZ9" s="139"/>
      <c r="CA9" s="128" t="s">
        <v>15</v>
      </c>
      <c r="CB9" s="136"/>
      <c r="CC9" s="140"/>
      <c r="CD9" s="141"/>
      <c r="CE9" s="141"/>
      <c r="CF9" s="141"/>
      <c r="CG9" s="141"/>
      <c r="CH9" s="141"/>
      <c r="CI9" s="57"/>
      <c r="CJ9" s="120"/>
      <c r="CK9" s="121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</row>
    <row r="10" spans="1:158" ht="61.5" customHeight="1" x14ac:dyDescent="0.3">
      <c r="A10" s="61"/>
      <c r="B10" s="64"/>
      <c r="C10" s="67"/>
      <c r="D10" s="67"/>
      <c r="E10" s="99"/>
      <c r="F10" s="100"/>
      <c r="G10" s="101"/>
      <c r="H10" s="108"/>
      <c r="I10" s="109"/>
      <c r="J10" s="110"/>
      <c r="K10" s="142" t="s">
        <v>16</v>
      </c>
      <c r="L10" s="143"/>
      <c r="M10" s="144"/>
      <c r="N10" s="145" t="s">
        <v>43</v>
      </c>
      <c r="O10" s="146"/>
      <c r="P10" s="147"/>
      <c r="Q10" s="145" t="s">
        <v>44</v>
      </c>
      <c r="R10" s="146"/>
      <c r="S10" s="147"/>
      <c r="T10" s="145" t="s">
        <v>45</v>
      </c>
      <c r="U10" s="146"/>
      <c r="V10" s="147"/>
      <c r="W10" s="145" t="s">
        <v>46</v>
      </c>
      <c r="X10" s="146"/>
      <c r="Y10" s="147"/>
      <c r="Z10" s="145" t="s">
        <v>62</v>
      </c>
      <c r="AA10" s="146"/>
      <c r="AB10" s="147"/>
      <c r="AC10" s="82" t="s">
        <v>17</v>
      </c>
      <c r="AD10" s="82"/>
      <c r="AE10" s="71" t="s">
        <v>18</v>
      </c>
      <c r="AF10" s="83"/>
      <c r="AG10" s="71" t="s">
        <v>47</v>
      </c>
      <c r="AH10" s="72"/>
      <c r="AI10" s="73" t="s">
        <v>19</v>
      </c>
      <c r="AJ10" s="74"/>
      <c r="AK10" s="73" t="s">
        <v>48</v>
      </c>
      <c r="AL10" s="75"/>
      <c r="AM10" s="76" t="s">
        <v>20</v>
      </c>
      <c r="AN10" s="77"/>
      <c r="AO10" s="130"/>
      <c r="AP10" s="131"/>
      <c r="AQ10" s="78" t="s">
        <v>49</v>
      </c>
      <c r="AR10" s="79"/>
      <c r="AS10" s="80"/>
      <c r="AT10" s="81" t="s">
        <v>51</v>
      </c>
      <c r="AU10" s="81"/>
      <c r="AV10" s="81" t="s">
        <v>21</v>
      </c>
      <c r="AW10" s="81"/>
      <c r="AX10" s="81" t="s">
        <v>22</v>
      </c>
      <c r="AY10" s="81"/>
      <c r="AZ10" s="81" t="s">
        <v>52</v>
      </c>
      <c r="BA10" s="81"/>
      <c r="BB10" s="81" t="s">
        <v>23</v>
      </c>
      <c r="BC10" s="81"/>
      <c r="BD10" s="114" t="s">
        <v>53</v>
      </c>
      <c r="BE10" s="115"/>
      <c r="BF10" s="81" t="s">
        <v>54</v>
      </c>
      <c r="BG10" s="81"/>
      <c r="BH10" s="116" t="s">
        <v>55</v>
      </c>
      <c r="BI10" s="115"/>
      <c r="BJ10" s="81" t="s">
        <v>24</v>
      </c>
      <c r="BK10" s="81"/>
      <c r="BL10" s="114" t="s">
        <v>57</v>
      </c>
      <c r="BM10" s="115"/>
      <c r="BN10" s="127"/>
      <c r="BO10" s="127"/>
      <c r="BP10" s="130"/>
      <c r="BQ10" s="137"/>
      <c r="BR10" s="130"/>
      <c r="BS10" s="137"/>
      <c r="BT10" s="151"/>
      <c r="BU10" s="88"/>
      <c r="BV10" s="89"/>
      <c r="BW10" s="128" t="s">
        <v>68</v>
      </c>
      <c r="BX10" s="136"/>
      <c r="BY10" s="128" t="s">
        <v>67</v>
      </c>
      <c r="BZ10" s="136"/>
      <c r="CA10" s="130"/>
      <c r="CB10" s="137"/>
      <c r="CC10" s="128" t="s">
        <v>66</v>
      </c>
      <c r="CD10" s="136"/>
      <c r="CE10" s="128" t="s">
        <v>25</v>
      </c>
      <c r="CF10" s="136"/>
      <c r="CG10" s="153" t="s">
        <v>65</v>
      </c>
      <c r="CH10" s="154"/>
      <c r="CI10" s="57"/>
      <c r="CJ10" s="122"/>
      <c r="CK10" s="123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</row>
    <row r="11" spans="1:158" ht="17.25" hidden="1" customHeight="1" x14ac:dyDescent="0.3">
      <c r="A11" s="61"/>
      <c r="B11" s="64"/>
      <c r="C11" s="67"/>
      <c r="D11" s="67"/>
      <c r="E11" s="55" t="s">
        <v>26</v>
      </c>
      <c r="F11" s="155"/>
      <c r="G11" s="156"/>
      <c r="H11" s="55" t="s">
        <v>26</v>
      </c>
      <c r="I11" s="155"/>
      <c r="J11" s="156"/>
      <c r="K11" s="55" t="s">
        <v>26</v>
      </c>
      <c r="L11" s="155"/>
      <c r="M11" s="156"/>
      <c r="N11" s="55" t="s">
        <v>26</v>
      </c>
      <c r="O11" s="155"/>
      <c r="P11" s="156"/>
      <c r="Q11" s="55" t="s">
        <v>26</v>
      </c>
      <c r="R11" s="155"/>
      <c r="S11" s="156"/>
      <c r="T11" s="55" t="s">
        <v>26</v>
      </c>
      <c r="U11" s="155"/>
      <c r="V11" s="156"/>
      <c r="W11" s="55" t="s">
        <v>26</v>
      </c>
      <c r="X11" s="155"/>
      <c r="Y11" s="156"/>
      <c r="Z11" s="55" t="s">
        <v>26</v>
      </c>
      <c r="AA11" s="157"/>
      <c r="AB11" s="156"/>
      <c r="AC11" s="55" t="s">
        <v>26</v>
      </c>
      <c r="AD11" s="48"/>
      <c r="AE11" s="55" t="s">
        <v>26</v>
      </c>
      <c r="AF11" s="48"/>
      <c r="AG11" s="55" t="s">
        <v>26</v>
      </c>
      <c r="AH11" s="48"/>
      <c r="AI11" s="55" t="s">
        <v>26</v>
      </c>
      <c r="AJ11" s="48"/>
      <c r="AK11" s="55" t="s">
        <v>26</v>
      </c>
      <c r="AL11" s="48"/>
      <c r="AM11" s="55" t="s">
        <v>26</v>
      </c>
      <c r="AN11" s="48"/>
      <c r="AO11" s="55" t="s">
        <v>26</v>
      </c>
      <c r="AP11" s="48"/>
      <c r="AQ11" s="55" t="s">
        <v>26</v>
      </c>
      <c r="AR11" s="69"/>
      <c r="AS11" s="70"/>
      <c r="AT11" s="55" t="s">
        <v>26</v>
      </c>
      <c r="AU11" s="48"/>
      <c r="AV11" s="55" t="s">
        <v>26</v>
      </c>
      <c r="AW11" s="48"/>
      <c r="AX11" s="55" t="s">
        <v>26</v>
      </c>
      <c r="AY11" s="48"/>
      <c r="AZ11" s="55" t="s">
        <v>26</v>
      </c>
      <c r="BA11" s="48"/>
      <c r="BB11" s="55" t="s">
        <v>26</v>
      </c>
      <c r="BC11" s="48"/>
      <c r="BD11" s="55" t="s">
        <v>26</v>
      </c>
      <c r="BE11" s="48"/>
      <c r="BF11" s="55" t="s">
        <v>26</v>
      </c>
      <c r="BG11" s="48"/>
      <c r="BH11" s="55" t="s">
        <v>26</v>
      </c>
      <c r="BI11" s="48"/>
      <c r="BJ11" s="55" t="s">
        <v>26</v>
      </c>
      <c r="BK11" s="48"/>
      <c r="BL11" s="55" t="s">
        <v>26</v>
      </c>
      <c r="BM11" s="48"/>
      <c r="BN11" s="55" t="s">
        <v>26</v>
      </c>
      <c r="BO11" s="48"/>
      <c r="BP11" s="55" t="s">
        <v>26</v>
      </c>
      <c r="BQ11" s="48"/>
      <c r="BR11" s="55" t="s">
        <v>26</v>
      </c>
      <c r="BS11" s="48"/>
      <c r="BT11" s="58" t="s">
        <v>27</v>
      </c>
      <c r="BU11" s="55" t="s">
        <v>26</v>
      </c>
      <c r="BV11" s="48"/>
      <c r="BW11" s="55" t="s">
        <v>26</v>
      </c>
      <c r="BX11" s="48"/>
      <c r="BY11" s="55" t="s">
        <v>26</v>
      </c>
      <c r="BZ11" s="48"/>
      <c r="CA11" s="55" t="s">
        <v>26</v>
      </c>
      <c r="CB11" s="48"/>
      <c r="CC11" s="55" t="s">
        <v>26</v>
      </c>
      <c r="CD11" s="48"/>
      <c r="CE11" s="55" t="s">
        <v>26</v>
      </c>
      <c r="CF11" s="48"/>
      <c r="CG11" s="55" t="s">
        <v>26</v>
      </c>
      <c r="CH11" s="48"/>
      <c r="CI11" s="57" t="s">
        <v>27</v>
      </c>
      <c r="CJ11" s="55" t="s">
        <v>26</v>
      </c>
      <c r="CK11" s="48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</row>
    <row r="12" spans="1:158" ht="51.75" customHeight="1" x14ac:dyDescent="0.3">
      <c r="A12" s="62"/>
      <c r="B12" s="65"/>
      <c r="C12" s="68"/>
      <c r="D12" s="68"/>
      <c r="E12" s="56"/>
      <c r="F12" s="12" t="s">
        <v>60</v>
      </c>
      <c r="G12" s="12" t="s">
        <v>61</v>
      </c>
      <c r="H12" s="56"/>
      <c r="I12" s="12" t="s">
        <v>60</v>
      </c>
      <c r="J12" s="12" t="s">
        <v>61</v>
      </c>
      <c r="K12" s="56"/>
      <c r="L12" s="12" t="s">
        <v>60</v>
      </c>
      <c r="M12" s="12" t="s">
        <v>61</v>
      </c>
      <c r="N12" s="56"/>
      <c r="O12" s="12" t="s">
        <v>63</v>
      </c>
      <c r="P12" s="12" t="s">
        <v>28</v>
      </c>
      <c r="Q12" s="56"/>
      <c r="R12" s="12" t="s">
        <v>60</v>
      </c>
      <c r="S12" s="12" t="s">
        <v>61</v>
      </c>
      <c r="T12" s="56"/>
      <c r="U12" s="12" t="s">
        <v>60</v>
      </c>
      <c r="V12" s="12" t="s">
        <v>61</v>
      </c>
      <c r="W12" s="56"/>
      <c r="X12" s="12" t="s">
        <v>60</v>
      </c>
      <c r="Y12" s="12" t="s">
        <v>61</v>
      </c>
      <c r="Z12" s="56"/>
      <c r="AA12" s="12" t="s">
        <v>60</v>
      </c>
      <c r="AB12" s="12" t="s">
        <v>61</v>
      </c>
      <c r="AC12" s="56"/>
      <c r="AD12" s="12" t="s">
        <v>40</v>
      </c>
      <c r="AE12" s="56"/>
      <c r="AF12" s="12" t="s">
        <v>40</v>
      </c>
      <c r="AG12" s="56"/>
      <c r="AH12" s="12" t="s">
        <v>63</v>
      </c>
      <c r="AI12" s="56"/>
      <c r="AJ12" s="12" t="s">
        <v>40</v>
      </c>
      <c r="AK12" s="56"/>
      <c r="AL12" s="12" t="s">
        <v>63</v>
      </c>
      <c r="AM12" s="56"/>
      <c r="AN12" s="12" t="s">
        <v>40</v>
      </c>
      <c r="AO12" s="56"/>
      <c r="AP12" s="12" t="s">
        <v>40</v>
      </c>
      <c r="AQ12" s="56"/>
      <c r="AR12" s="12" t="s">
        <v>60</v>
      </c>
      <c r="AS12" s="12" t="s">
        <v>61</v>
      </c>
      <c r="AT12" s="56"/>
      <c r="AU12" s="12" t="s">
        <v>63</v>
      </c>
      <c r="AV12" s="56"/>
      <c r="AW12" s="12" t="s">
        <v>40</v>
      </c>
      <c r="AX12" s="56"/>
      <c r="AY12" s="12" t="s">
        <v>40</v>
      </c>
      <c r="AZ12" s="56"/>
      <c r="BA12" s="12" t="s">
        <v>40</v>
      </c>
      <c r="BB12" s="56"/>
      <c r="BC12" s="12" t="s">
        <v>40</v>
      </c>
      <c r="BD12" s="56"/>
      <c r="BE12" s="12" t="s">
        <v>63</v>
      </c>
      <c r="BF12" s="56"/>
      <c r="BG12" s="12" t="s">
        <v>63</v>
      </c>
      <c r="BH12" s="56"/>
      <c r="BI12" s="12" t="s">
        <v>63</v>
      </c>
      <c r="BJ12" s="56"/>
      <c r="BK12" s="12" t="s">
        <v>63</v>
      </c>
      <c r="BL12" s="56"/>
      <c r="BM12" s="12" t="s">
        <v>40</v>
      </c>
      <c r="BN12" s="56"/>
      <c r="BO12" s="12" t="s">
        <v>40</v>
      </c>
      <c r="BP12" s="56"/>
      <c r="BQ12" s="12" t="s">
        <v>40</v>
      </c>
      <c r="BR12" s="56"/>
      <c r="BS12" s="12" t="s">
        <v>40</v>
      </c>
      <c r="BT12" s="59"/>
      <c r="BU12" s="56"/>
      <c r="BV12" s="12" t="s">
        <v>63</v>
      </c>
      <c r="BW12" s="56"/>
      <c r="BX12" s="12" t="s">
        <v>63</v>
      </c>
      <c r="BY12" s="56"/>
      <c r="BZ12" s="12" t="s">
        <v>63</v>
      </c>
      <c r="CA12" s="56"/>
      <c r="CB12" s="12" t="s">
        <v>40</v>
      </c>
      <c r="CC12" s="56"/>
      <c r="CD12" s="12" t="s">
        <v>63</v>
      </c>
      <c r="CE12" s="56"/>
      <c r="CF12" s="12" t="s">
        <v>40</v>
      </c>
      <c r="CG12" s="56"/>
      <c r="CH12" s="12" t="s">
        <v>63</v>
      </c>
      <c r="CI12" s="57"/>
      <c r="CJ12" s="56"/>
      <c r="CK12" s="12" t="s">
        <v>63</v>
      </c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</row>
    <row r="13" spans="1:158" x14ac:dyDescent="0.3">
      <c r="A13" s="15"/>
      <c r="B13" s="50">
        <v>1</v>
      </c>
      <c r="C13" s="16">
        <v>2</v>
      </c>
      <c r="D13" s="15">
        <v>3</v>
      </c>
      <c r="E13" s="16">
        <v>4</v>
      </c>
      <c r="F13" s="16">
        <v>6</v>
      </c>
      <c r="G13" s="16">
        <v>8</v>
      </c>
      <c r="H13" s="15">
        <v>9</v>
      </c>
      <c r="I13" s="15">
        <v>11</v>
      </c>
      <c r="J13" s="15">
        <v>13</v>
      </c>
      <c r="K13" s="16">
        <v>14</v>
      </c>
      <c r="L13" s="16">
        <v>16</v>
      </c>
      <c r="M13" s="16">
        <v>18</v>
      </c>
      <c r="N13" s="15">
        <v>19</v>
      </c>
      <c r="O13" s="15">
        <v>21</v>
      </c>
      <c r="P13" s="15">
        <v>23</v>
      </c>
      <c r="Q13" s="16">
        <v>24</v>
      </c>
      <c r="R13" s="16">
        <v>26</v>
      </c>
      <c r="S13" s="16">
        <v>28</v>
      </c>
      <c r="T13" s="15">
        <v>29</v>
      </c>
      <c r="U13" s="15">
        <v>31</v>
      </c>
      <c r="V13" s="15">
        <v>33</v>
      </c>
      <c r="W13" s="16">
        <v>34</v>
      </c>
      <c r="X13" s="16">
        <v>36</v>
      </c>
      <c r="Y13" s="16">
        <v>38</v>
      </c>
      <c r="Z13" s="15">
        <v>39</v>
      </c>
      <c r="AA13" s="15">
        <v>41</v>
      </c>
      <c r="AB13" s="15">
        <v>43</v>
      </c>
      <c r="AC13" s="16">
        <v>44</v>
      </c>
      <c r="AD13" s="16">
        <v>46</v>
      </c>
      <c r="AE13" s="15">
        <v>47</v>
      </c>
      <c r="AF13" s="15">
        <v>49</v>
      </c>
      <c r="AG13" s="16">
        <v>50</v>
      </c>
      <c r="AH13" s="16">
        <v>52</v>
      </c>
      <c r="AI13" s="15">
        <v>53</v>
      </c>
      <c r="AJ13" s="15">
        <v>55</v>
      </c>
      <c r="AK13" s="16">
        <v>56</v>
      </c>
      <c r="AL13" s="16">
        <v>58</v>
      </c>
      <c r="AM13" s="15">
        <v>59</v>
      </c>
      <c r="AN13" s="15">
        <v>61</v>
      </c>
      <c r="AO13" s="16">
        <v>62</v>
      </c>
      <c r="AP13" s="16">
        <v>64</v>
      </c>
      <c r="AQ13" s="15">
        <v>65</v>
      </c>
      <c r="AR13" s="15">
        <v>67</v>
      </c>
      <c r="AS13" s="15">
        <v>69</v>
      </c>
      <c r="AT13" s="16">
        <v>70</v>
      </c>
      <c r="AU13" s="16">
        <v>72</v>
      </c>
      <c r="AV13" s="15">
        <v>73</v>
      </c>
      <c r="AW13" s="15">
        <v>75</v>
      </c>
      <c r="AX13" s="16">
        <v>76</v>
      </c>
      <c r="AY13" s="16">
        <v>78</v>
      </c>
      <c r="AZ13" s="15">
        <v>79</v>
      </c>
      <c r="BA13" s="15">
        <v>81</v>
      </c>
      <c r="BB13" s="16">
        <v>82</v>
      </c>
      <c r="BC13" s="16">
        <v>84</v>
      </c>
      <c r="BD13" s="15">
        <v>85</v>
      </c>
      <c r="BE13" s="15">
        <v>87</v>
      </c>
      <c r="BF13" s="16">
        <v>88</v>
      </c>
      <c r="BG13" s="16">
        <v>90</v>
      </c>
      <c r="BH13" s="15">
        <v>91</v>
      </c>
      <c r="BI13" s="17">
        <v>93</v>
      </c>
      <c r="BJ13" s="16">
        <v>94</v>
      </c>
      <c r="BK13" s="16">
        <v>96</v>
      </c>
      <c r="BL13" s="15">
        <v>97</v>
      </c>
      <c r="BM13" s="15">
        <v>99</v>
      </c>
      <c r="BN13" s="16">
        <v>100</v>
      </c>
      <c r="BO13" s="16">
        <v>102</v>
      </c>
      <c r="BP13" s="15">
        <v>103</v>
      </c>
      <c r="BQ13" s="15">
        <v>105</v>
      </c>
      <c r="BR13" s="16">
        <v>106</v>
      </c>
      <c r="BS13" s="18">
        <v>108</v>
      </c>
      <c r="BT13" s="19">
        <v>109</v>
      </c>
      <c r="BU13" s="16">
        <v>110</v>
      </c>
      <c r="BV13" s="16">
        <v>112</v>
      </c>
      <c r="BW13" s="15">
        <v>113</v>
      </c>
      <c r="BX13" s="15">
        <v>115</v>
      </c>
      <c r="BY13" s="16">
        <v>116</v>
      </c>
      <c r="BZ13" s="16">
        <v>118</v>
      </c>
      <c r="CA13" s="15">
        <v>119</v>
      </c>
      <c r="CB13" s="15">
        <v>121</v>
      </c>
      <c r="CC13" s="16">
        <v>122</v>
      </c>
      <c r="CD13" s="16">
        <v>124</v>
      </c>
      <c r="CE13" s="15">
        <v>125</v>
      </c>
      <c r="CF13" s="15">
        <v>127</v>
      </c>
      <c r="CG13" s="16">
        <v>128</v>
      </c>
      <c r="CH13" s="16">
        <v>130</v>
      </c>
      <c r="CI13" s="15">
        <v>131</v>
      </c>
      <c r="CJ13" s="16">
        <v>132</v>
      </c>
      <c r="CK13" s="16">
        <v>134</v>
      </c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</row>
    <row r="14" spans="1:158" ht="21" customHeight="1" x14ac:dyDescent="0.3">
      <c r="A14" s="22">
        <v>2</v>
      </c>
      <c r="B14" s="51" t="s">
        <v>29</v>
      </c>
      <c r="C14" s="23">
        <v>0</v>
      </c>
      <c r="D14" s="32">
        <v>293.8</v>
      </c>
      <c r="E14" s="24">
        <f t="shared" ref="E14:F17" si="0">BU14+CJ14-CG14</f>
        <v>58920</v>
      </c>
      <c r="F14" s="25">
        <f t="shared" si="0"/>
        <v>56615.122000000003</v>
      </c>
      <c r="G14" s="25">
        <f t="shared" ref="G14:G17" si="1">F14/E14*100</f>
        <v>96.088122878479297</v>
      </c>
      <c r="H14" s="25">
        <f t="shared" ref="H14:H23" si="2">N14+Q14+T14+W14+Z14+AC14+AO14+AT14+AV14+AX14+AZ14+BB14+BF14+BH14+BL14+BN14+BR14</f>
        <v>19334.5</v>
      </c>
      <c r="I14" s="25">
        <f t="shared" ref="I14:I23" si="3">O14+R14+U14+X14+AA14+AD14+AP14+AU14+AW14+AY14+BA14+BC14+BG14+BI14+BM14+BO14+BS14</f>
        <v>17029.621999999999</v>
      </c>
      <c r="J14" s="25">
        <f t="shared" ref="J14:J17" si="4">I14/H14*100</f>
        <v>88.078936615893866</v>
      </c>
      <c r="K14" s="25">
        <f t="shared" ref="K14:L17" si="5">N14+T14</f>
        <v>6700</v>
      </c>
      <c r="L14" s="25">
        <f t="shared" si="5"/>
        <v>11267.238000000001</v>
      </c>
      <c r="M14" s="23">
        <f t="shared" ref="M14:M17" si="6">L14/K14*100</f>
        <v>168.16773134328361</v>
      </c>
      <c r="N14" s="26">
        <v>300</v>
      </c>
      <c r="O14" s="25">
        <v>5019.9320000000016</v>
      </c>
      <c r="P14" s="23">
        <f t="shared" ref="P14:P17" si="7">O14/N14*100</f>
        <v>1673.3106666666672</v>
      </c>
      <c r="Q14" s="32">
        <v>9814.5</v>
      </c>
      <c r="R14" s="25">
        <v>3251.0709999999999</v>
      </c>
      <c r="S14" s="23">
        <f t="shared" ref="S14:S17" si="8">R14/Q14*100</f>
        <v>33.125182128483367</v>
      </c>
      <c r="T14" s="26">
        <v>6400</v>
      </c>
      <c r="U14" s="25">
        <v>6247.3059999999996</v>
      </c>
      <c r="V14" s="23">
        <f t="shared" ref="V14:V17" si="9">U14/T14*100</f>
        <v>97.614156249999994</v>
      </c>
      <c r="W14" s="26">
        <v>100</v>
      </c>
      <c r="X14" s="25">
        <v>28.3</v>
      </c>
      <c r="Y14" s="23">
        <f t="shared" ref="Y14:Y17" si="10">X14/W14*100</f>
        <v>28.300000000000004</v>
      </c>
      <c r="Z14" s="28">
        <v>0</v>
      </c>
      <c r="AA14" s="25">
        <v>0</v>
      </c>
      <c r="AB14" s="23"/>
      <c r="AC14" s="27">
        <v>0</v>
      </c>
      <c r="AD14" s="23">
        <v>0</v>
      </c>
      <c r="AE14" s="23">
        <v>0</v>
      </c>
      <c r="AF14" s="23">
        <v>0</v>
      </c>
      <c r="AG14" s="23">
        <v>34785.5</v>
      </c>
      <c r="AH14" s="23">
        <v>34785.5</v>
      </c>
      <c r="AI14" s="27">
        <v>0</v>
      </c>
      <c r="AJ14" s="29">
        <v>0</v>
      </c>
      <c r="AK14" s="30"/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5">
        <f t="shared" ref="AQ14:AR17" si="11">AT14+AV14+AX14+AZ14</f>
        <v>300</v>
      </c>
      <c r="AR14" s="25">
        <f t="shared" si="11"/>
        <v>301.89999999999998</v>
      </c>
      <c r="AS14" s="23">
        <f t="shared" ref="AS14:AS17" si="12">AR14/AQ14*100</f>
        <v>100.63333333333333</v>
      </c>
      <c r="AT14" s="26">
        <v>300</v>
      </c>
      <c r="AU14" s="25">
        <v>301.89999999999998</v>
      </c>
      <c r="AV14" s="23">
        <v>0</v>
      </c>
      <c r="AW14" s="25">
        <v>0</v>
      </c>
      <c r="AX14" s="23">
        <v>0</v>
      </c>
      <c r="AY14" s="23">
        <v>0</v>
      </c>
      <c r="AZ14" s="26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31">
        <v>300</v>
      </c>
      <c r="BG14" s="23">
        <v>274.8</v>
      </c>
      <c r="BH14" s="26">
        <v>1200</v>
      </c>
      <c r="BI14" s="23">
        <v>0</v>
      </c>
      <c r="BJ14" s="23">
        <v>1200</v>
      </c>
      <c r="BK14" s="23">
        <v>0</v>
      </c>
      <c r="BL14" s="26">
        <v>920</v>
      </c>
      <c r="BM14" s="23">
        <v>1906.3130000000001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5">
        <v>0</v>
      </c>
      <c r="BT14" s="25">
        <v>0</v>
      </c>
      <c r="BU14" s="25">
        <f t="shared" ref="BU14:BU23" si="13">N14+Q14+T14+W14+Z14+AC14+AE14+AG14+AI14+AK14+AM14+AO14+AT14+AV14+AX14+AZ14+BB14+BD14+BF14+BH14+BL14+BN14+BP14+BR14</f>
        <v>54120</v>
      </c>
      <c r="BV14" s="25">
        <f t="shared" ref="BV14:BV23" si="14">O14+R14+U14+X14+AA14+AD14+AF14+AH14+AJ14+AL14+AN14+AP14+AU14+AW14+AY14+BA14+BC14+BE14+BG14+BI14+BM14+BO14+BQ14+BS14+BT14</f>
        <v>51815.122000000003</v>
      </c>
      <c r="BW14" s="23">
        <v>0</v>
      </c>
      <c r="BX14" s="23">
        <v>0</v>
      </c>
      <c r="BY14" s="23">
        <v>4800</v>
      </c>
      <c r="BZ14" s="23">
        <v>4800</v>
      </c>
      <c r="CA14" s="23">
        <v>0</v>
      </c>
      <c r="CB14" s="23">
        <v>0</v>
      </c>
      <c r="CC14" s="52">
        <v>0</v>
      </c>
      <c r="CD14" s="23">
        <v>0</v>
      </c>
      <c r="CE14" s="23">
        <v>0</v>
      </c>
      <c r="CF14" s="23">
        <v>0</v>
      </c>
      <c r="CG14" s="23">
        <v>6040</v>
      </c>
      <c r="CH14" s="25">
        <v>6033.3180000000002</v>
      </c>
      <c r="CI14" s="25">
        <v>0</v>
      </c>
      <c r="CJ14" s="25">
        <f t="shared" ref="CJ14:CJ17" si="15">BW14+BY14+CA14+CC14+CE14+CG14</f>
        <v>10840</v>
      </c>
      <c r="CK14" s="25">
        <f t="shared" ref="CK14:CK17" si="16">BX14+BZ14+CB14+CD14+CF14+CH14+CI14</f>
        <v>10833.317999999999</v>
      </c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</row>
    <row r="15" spans="1:158" ht="21" customHeight="1" x14ac:dyDescent="0.3">
      <c r="A15" s="22">
        <v>3</v>
      </c>
      <c r="B15" s="51" t="s">
        <v>30</v>
      </c>
      <c r="C15" s="23">
        <v>1911.5</v>
      </c>
      <c r="D15" s="32">
        <v>0</v>
      </c>
      <c r="E15" s="24">
        <f t="shared" si="0"/>
        <v>56300</v>
      </c>
      <c r="F15" s="25">
        <f t="shared" si="0"/>
        <v>42679.443800000001</v>
      </c>
      <c r="G15" s="25">
        <f t="shared" si="1"/>
        <v>75.807182593250445</v>
      </c>
      <c r="H15" s="25">
        <f t="shared" si="2"/>
        <v>23791.1</v>
      </c>
      <c r="I15" s="25">
        <f t="shared" si="3"/>
        <v>17270.543799999996</v>
      </c>
      <c r="J15" s="25">
        <f t="shared" si="4"/>
        <v>72.592456002454682</v>
      </c>
      <c r="K15" s="25">
        <f t="shared" si="5"/>
        <v>6420</v>
      </c>
      <c r="L15" s="25">
        <f t="shared" si="5"/>
        <v>10716.689999999999</v>
      </c>
      <c r="M15" s="23">
        <f t="shared" si="6"/>
        <v>166.92663551401867</v>
      </c>
      <c r="N15" s="26">
        <v>520</v>
      </c>
      <c r="O15" s="25">
        <v>3309.6819999999989</v>
      </c>
      <c r="P15" s="23">
        <f t="shared" si="7"/>
        <v>636.47730769230748</v>
      </c>
      <c r="Q15" s="32">
        <v>11721.1</v>
      </c>
      <c r="R15" s="25">
        <v>3073.2898</v>
      </c>
      <c r="S15" s="23">
        <f t="shared" si="8"/>
        <v>26.220148279598334</v>
      </c>
      <c r="T15" s="26">
        <v>5900</v>
      </c>
      <c r="U15" s="25">
        <v>7407.0079999999998</v>
      </c>
      <c r="V15" s="23">
        <f t="shared" si="9"/>
        <v>125.54250847457627</v>
      </c>
      <c r="W15" s="26">
        <v>100</v>
      </c>
      <c r="X15" s="25">
        <v>65</v>
      </c>
      <c r="Y15" s="23">
        <f t="shared" si="10"/>
        <v>65</v>
      </c>
      <c r="Z15" s="28">
        <v>0</v>
      </c>
      <c r="AA15" s="25">
        <v>0</v>
      </c>
      <c r="AB15" s="23"/>
      <c r="AC15" s="27">
        <v>0</v>
      </c>
      <c r="AD15" s="23">
        <v>0</v>
      </c>
      <c r="AE15" s="23">
        <v>0</v>
      </c>
      <c r="AF15" s="23">
        <v>0</v>
      </c>
      <c r="AG15" s="23">
        <v>25408.9</v>
      </c>
      <c r="AH15" s="23">
        <v>25408.9</v>
      </c>
      <c r="AI15" s="27">
        <v>0</v>
      </c>
      <c r="AJ15" s="29">
        <v>0</v>
      </c>
      <c r="AK15" s="30"/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5">
        <f t="shared" si="11"/>
        <v>2700</v>
      </c>
      <c r="AR15" s="25">
        <f t="shared" si="11"/>
        <v>1952.24</v>
      </c>
      <c r="AS15" s="23">
        <f t="shared" si="12"/>
        <v>72.305185185185181</v>
      </c>
      <c r="AT15" s="26">
        <v>2700</v>
      </c>
      <c r="AU15" s="25">
        <v>1952.24</v>
      </c>
      <c r="AV15" s="23">
        <v>0</v>
      </c>
      <c r="AW15" s="25">
        <v>0</v>
      </c>
      <c r="AX15" s="23">
        <v>0</v>
      </c>
      <c r="AY15" s="23">
        <v>0</v>
      </c>
      <c r="AZ15" s="26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31">
        <v>0</v>
      </c>
      <c r="BG15" s="23">
        <v>0</v>
      </c>
      <c r="BH15" s="26">
        <v>2500</v>
      </c>
      <c r="BI15" s="23">
        <v>1323.1</v>
      </c>
      <c r="BJ15" s="23">
        <v>1000</v>
      </c>
      <c r="BK15" s="23">
        <v>476.9</v>
      </c>
      <c r="BL15" s="26">
        <v>350</v>
      </c>
      <c r="BM15" s="23">
        <v>140.22399999999999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5">
        <v>0</v>
      </c>
      <c r="BT15" s="25">
        <v>0</v>
      </c>
      <c r="BU15" s="25">
        <f t="shared" si="13"/>
        <v>49200</v>
      </c>
      <c r="BV15" s="25">
        <f t="shared" si="14"/>
        <v>42679.443800000001</v>
      </c>
      <c r="BW15" s="23">
        <v>0</v>
      </c>
      <c r="BX15" s="23">
        <v>0</v>
      </c>
      <c r="BY15" s="23">
        <v>7100</v>
      </c>
      <c r="BZ15" s="23">
        <v>0</v>
      </c>
      <c r="CA15" s="23">
        <v>0</v>
      </c>
      <c r="CB15" s="23">
        <v>0</v>
      </c>
      <c r="CC15" s="52">
        <v>0</v>
      </c>
      <c r="CD15" s="23">
        <v>0</v>
      </c>
      <c r="CE15" s="23">
        <v>0</v>
      </c>
      <c r="CF15" s="23">
        <v>0</v>
      </c>
      <c r="CG15" s="23">
        <v>0</v>
      </c>
      <c r="CH15" s="25">
        <v>0</v>
      </c>
      <c r="CI15" s="25">
        <v>0</v>
      </c>
      <c r="CJ15" s="25">
        <f t="shared" si="15"/>
        <v>7100</v>
      </c>
      <c r="CK15" s="25">
        <f t="shared" si="16"/>
        <v>0</v>
      </c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</row>
    <row r="16" spans="1:158" ht="21" customHeight="1" x14ac:dyDescent="0.3">
      <c r="A16" s="22">
        <v>4</v>
      </c>
      <c r="B16" s="51" t="s">
        <v>31</v>
      </c>
      <c r="C16" s="23">
        <v>4575.2</v>
      </c>
      <c r="D16" s="32">
        <v>0</v>
      </c>
      <c r="E16" s="24">
        <f t="shared" si="0"/>
        <v>70427.100000000006</v>
      </c>
      <c r="F16" s="25">
        <f t="shared" si="0"/>
        <v>71510.063599999994</v>
      </c>
      <c r="G16" s="25">
        <f t="shared" si="1"/>
        <v>101.53770863772608</v>
      </c>
      <c r="H16" s="25">
        <f t="shared" si="2"/>
        <v>23173</v>
      </c>
      <c r="I16" s="25">
        <f t="shared" si="3"/>
        <v>24255.963600000003</v>
      </c>
      <c r="J16" s="25">
        <f t="shared" si="4"/>
        <v>104.67338540542875</v>
      </c>
      <c r="K16" s="25">
        <f t="shared" si="5"/>
        <v>8030</v>
      </c>
      <c r="L16" s="25">
        <f t="shared" si="5"/>
        <v>19275.862999999998</v>
      </c>
      <c r="M16" s="23">
        <f t="shared" si="6"/>
        <v>240.04810709838105</v>
      </c>
      <c r="N16" s="26">
        <v>30</v>
      </c>
      <c r="O16" s="25">
        <v>7343.4569999999958</v>
      </c>
      <c r="P16" s="23">
        <f t="shared" si="7"/>
        <v>24478.189999999988</v>
      </c>
      <c r="Q16" s="32">
        <v>14000</v>
      </c>
      <c r="R16" s="25">
        <v>2283.2966000000001</v>
      </c>
      <c r="S16" s="23">
        <f t="shared" si="8"/>
        <v>16.309261428571428</v>
      </c>
      <c r="T16" s="26">
        <v>8000</v>
      </c>
      <c r="U16" s="25">
        <v>11932.406000000001</v>
      </c>
      <c r="V16" s="23">
        <f t="shared" si="9"/>
        <v>149.15507500000001</v>
      </c>
      <c r="W16" s="26">
        <v>250</v>
      </c>
      <c r="X16" s="25">
        <v>211.68700000000001</v>
      </c>
      <c r="Y16" s="23">
        <f t="shared" si="10"/>
        <v>84.674800000000005</v>
      </c>
      <c r="Z16" s="28">
        <v>0</v>
      </c>
      <c r="AA16" s="25">
        <v>0</v>
      </c>
      <c r="AB16" s="23"/>
      <c r="AC16" s="27">
        <v>0</v>
      </c>
      <c r="AD16" s="23">
        <v>0</v>
      </c>
      <c r="AE16" s="23">
        <v>0</v>
      </c>
      <c r="AF16" s="23">
        <v>0</v>
      </c>
      <c r="AG16" s="23">
        <v>42654.1</v>
      </c>
      <c r="AH16" s="23">
        <v>42654.1</v>
      </c>
      <c r="AI16" s="27">
        <v>0</v>
      </c>
      <c r="AJ16" s="29">
        <v>0</v>
      </c>
      <c r="AK16" s="30"/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5">
        <f t="shared" si="11"/>
        <v>593</v>
      </c>
      <c r="AR16" s="25">
        <f t="shared" si="11"/>
        <v>808.83799999999997</v>
      </c>
      <c r="AS16" s="23">
        <f t="shared" si="12"/>
        <v>136.39763912310286</v>
      </c>
      <c r="AT16" s="26">
        <v>593</v>
      </c>
      <c r="AU16" s="25">
        <v>808.83799999999997</v>
      </c>
      <c r="AV16" s="23">
        <v>0</v>
      </c>
      <c r="AW16" s="25">
        <v>0</v>
      </c>
      <c r="AX16" s="23">
        <v>0</v>
      </c>
      <c r="AY16" s="23">
        <v>0</v>
      </c>
      <c r="AZ16" s="26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31">
        <v>0</v>
      </c>
      <c r="BG16" s="23">
        <v>0</v>
      </c>
      <c r="BH16" s="26">
        <v>300</v>
      </c>
      <c r="BI16" s="23">
        <v>1272.2</v>
      </c>
      <c r="BJ16" s="23">
        <v>300</v>
      </c>
      <c r="BK16" s="23">
        <v>0</v>
      </c>
      <c r="BL16" s="26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5">
        <v>404.07900000000001</v>
      </c>
      <c r="BT16" s="25">
        <v>0</v>
      </c>
      <c r="BU16" s="25">
        <f t="shared" si="13"/>
        <v>65827.100000000006</v>
      </c>
      <c r="BV16" s="25">
        <f t="shared" si="14"/>
        <v>66910.063599999994</v>
      </c>
      <c r="BW16" s="23">
        <v>0</v>
      </c>
      <c r="BX16" s="23">
        <v>0</v>
      </c>
      <c r="BY16" s="23">
        <v>4600</v>
      </c>
      <c r="BZ16" s="23">
        <v>4600</v>
      </c>
      <c r="CA16" s="23">
        <v>0</v>
      </c>
      <c r="CB16" s="23">
        <v>0</v>
      </c>
      <c r="CC16" s="52">
        <v>0</v>
      </c>
      <c r="CD16" s="23">
        <v>0</v>
      </c>
      <c r="CE16" s="23">
        <v>0</v>
      </c>
      <c r="CF16" s="23">
        <v>0</v>
      </c>
      <c r="CG16" s="23">
        <v>11847.1</v>
      </c>
      <c r="CH16" s="25">
        <v>10676.62</v>
      </c>
      <c r="CI16" s="25">
        <v>0</v>
      </c>
      <c r="CJ16" s="25">
        <f t="shared" si="15"/>
        <v>16447.099999999999</v>
      </c>
      <c r="CK16" s="25">
        <f t="shared" si="16"/>
        <v>15276.62</v>
      </c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</row>
    <row r="17" spans="1:158" ht="21" customHeight="1" x14ac:dyDescent="0.3">
      <c r="A17" s="22">
        <v>5</v>
      </c>
      <c r="B17" s="51" t="s">
        <v>32</v>
      </c>
      <c r="C17" s="23">
        <v>0</v>
      </c>
      <c r="D17" s="32">
        <v>0</v>
      </c>
      <c r="E17" s="24">
        <f t="shared" si="0"/>
        <v>56109</v>
      </c>
      <c r="F17" s="25">
        <f t="shared" si="0"/>
        <v>56175.910999999993</v>
      </c>
      <c r="G17" s="25">
        <f t="shared" si="1"/>
        <v>100.11925181343454</v>
      </c>
      <c r="H17" s="25">
        <f t="shared" si="2"/>
        <v>17096</v>
      </c>
      <c r="I17" s="25">
        <f t="shared" si="3"/>
        <v>17242.011999999999</v>
      </c>
      <c r="J17" s="25">
        <f t="shared" si="4"/>
        <v>100.85407112774918</v>
      </c>
      <c r="K17" s="25">
        <f t="shared" si="5"/>
        <v>6166</v>
      </c>
      <c r="L17" s="25">
        <f t="shared" si="5"/>
        <v>12818.356</v>
      </c>
      <c r="M17" s="23">
        <f t="shared" si="6"/>
        <v>207.88770677911126</v>
      </c>
      <c r="N17" s="26">
        <v>720</v>
      </c>
      <c r="O17" s="25">
        <v>4464.0560000000005</v>
      </c>
      <c r="P17" s="23">
        <f t="shared" si="7"/>
        <v>620.00777777777785</v>
      </c>
      <c r="Q17" s="32">
        <v>9517.9</v>
      </c>
      <c r="R17" s="25">
        <v>3828.06</v>
      </c>
      <c r="S17" s="23">
        <f t="shared" si="8"/>
        <v>40.219586253270158</v>
      </c>
      <c r="T17" s="26">
        <v>5446</v>
      </c>
      <c r="U17" s="25">
        <v>8354.2999999999993</v>
      </c>
      <c r="V17" s="23">
        <f t="shared" si="9"/>
        <v>153.40249724568488</v>
      </c>
      <c r="W17" s="26">
        <v>64</v>
      </c>
      <c r="X17" s="25">
        <v>26</v>
      </c>
      <c r="Y17" s="23">
        <f t="shared" si="10"/>
        <v>40.625</v>
      </c>
      <c r="Z17" s="28">
        <v>0</v>
      </c>
      <c r="AA17" s="25">
        <v>0</v>
      </c>
      <c r="AB17" s="23"/>
      <c r="AC17" s="27">
        <v>0</v>
      </c>
      <c r="AD17" s="23">
        <v>0</v>
      </c>
      <c r="AE17" s="23">
        <v>0</v>
      </c>
      <c r="AF17" s="23">
        <v>0</v>
      </c>
      <c r="AG17" s="23">
        <v>34470.6</v>
      </c>
      <c r="AH17" s="23">
        <v>34470.6</v>
      </c>
      <c r="AI17" s="27">
        <v>0</v>
      </c>
      <c r="AJ17" s="29">
        <v>0</v>
      </c>
      <c r="AK17" s="30"/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5">
        <f t="shared" si="11"/>
        <v>1048.0999999999999</v>
      </c>
      <c r="AR17" s="25">
        <f t="shared" si="11"/>
        <v>558.596</v>
      </c>
      <c r="AS17" s="23">
        <f t="shared" si="12"/>
        <v>53.296059536303794</v>
      </c>
      <c r="AT17" s="26">
        <v>1048.0999999999999</v>
      </c>
      <c r="AU17" s="25">
        <v>558.596</v>
      </c>
      <c r="AV17" s="23">
        <v>0</v>
      </c>
      <c r="AW17" s="25">
        <v>0</v>
      </c>
      <c r="AX17" s="23">
        <v>0</v>
      </c>
      <c r="AY17" s="23">
        <v>0</v>
      </c>
      <c r="AZ17" s="26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31">
        <v>0</v>
      </c>
      <c r="BG17" s="23">
        <v>0</v>
      </c>
      <c r="BH17" s="26">
        <v>300</v>
      </c>
      <c r="BI17" s="23">
        <v>0</v>
      </c>
      <c r="BJ17" s="26">
        <v>300</v>
      </c>
      <c r="BK17" s="23">
        <v>0</v>
      </c>
      <c r="BL17" s="26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5">
        <v>11</v>
      </c>
      <c r="BT17" s="25">
        <v>0</v>
      </c>
      <c r="BU17" s="25">
        <f t="shared" si="13"/>
        <v>51566.6</v>
      </c>
      <c r="BV17" s="25">
        <f t="shared" si="14"/>
        <v>51712.611999999994</v>
      </c>
      <c r="BW17" s="23">
        <v>0</v>
      </c>
      <c r="BX17" s="23">
        <v>0</v>
      </c>
      <c r="BY17" s="23">
        <v>4542.3999999999996</v>
      </c>
      <c r="BZ17" s="23">
        <v>4463.299</v>
      </c>
      <c r="CA17" s="23">
        <v>0</v>
      </c>
      <c r="CB17" s="23">
        <v>0</v>
      </c>
      <c r="CC17" s="52">
        <v>0</v>
      </c>
      <c r="CD17" s="23">
        <v>0</v>
      </c>
      <c r="CE17" s="23">
        <v>0</v>
      </c>
      <c r="CF17" s="23">
        <v>0</v>
      </c>
      <c r="CG17" s="23">
        <v>7600.8</v>
      </c>
      <c r="CH17" s="25">
        <v>2559.9949999999999</v>
      </c>
      <c r="CI17" s="25">
        <v>0</v>
      </c>
      <c r="CJ17" s="25">
        <f t="shared" si="15"/>
        <v>12143.2</v>
      </c>
      <c r="CK17" s="25">
        <f t="shared" si="16"/>
        <v>7023.2939999999999</v>
      </c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</row>
    <row r="18" spans="1:158" ht="21" customHeight="1" x14ac:dyDescent="0.3">
      <c r="A18" s="22">
        <v>6</v>
      </c>
      <c r="B18" s="51" t="s">
        <v>33</v>
      </c>
      <c r="C18" s="23">
        <v>13181.2</v>
      </c>
      <c r="D18" s="32">
        <v>0</v>
      </c>
      <c r="E18" s="24">
        <f t="shared" ref="E18:F23" si="17">BU18+CJ18-CG18</f>
        <v>64179</v>
      </c>
      <c r="F18" s="25">
        <f t="shared" si="17"/>
        <v>53555.618999999999</v>
      </c>
      <c r="G18" s="25">
        <f t="shared" ref="G18:G23" si="18">F18/E18*100</f>
        <v>83.447263123451592</v>
      </c>
      <c r="H18" s="25">
        <f t="shared" si="2"/>
        <v>33390</v>
      </c>
      <c r="I18" s="25">
        <f t="shared" si="3"/>
        <v>23079.060000000005</v>
      </c>
      <c r="J18" s="25">
        <f t="shared" ref="J18:J23" si="19">I18/H18*100</f>
        <v>69.119676549865233</v>
      </c>
      <c r="K18" s="25">
        <f t="shared" ref="K18:L23" si="20">N18+T18</f>
        <v>9370</v>
      </c>
      <c r="L18" s="25">
        <f t="shared" si="20"/>
        <v>16872.45</v>
      </c>
      <c r="M18" s="23">
        <f t="shared" ref="M18:M23" si="21">L18/K18*100</f>
        <v>180.06883671291357</v>
      </c>
      <c r="N18" s="26">
        <v>170</v>
      </c>
      <c r="O18" s="25">
        <v>6820.2520000000013</v>
      </c>
      <c r="P18" s="23">
        <f t="shared" ref="P18:P23" si="22">O18/N18*100</f>
        <v>4011.9129411764711</v>
      </c>
      <c r="Q18" s="32">
        <v>21000</v>
      </c>
      <c r="R18" s="25">
        <v>2698.1</v>
      </c>
      <c r="S18" s="23">
        <f t="shared" ref="S18:S23" si="23">R18/Q18*100</f>
        <v>12.848095238095238</v>
      </c>
      <c r="T18" s="26">
        <v>9200</v>
      </c>
      <c r="U18" s="25">
        <v>10052.198</v>
      </c>
      <c r="V18" s="23">
        <f t="shared" ref="V18:V23" si="24">U18/T18*100</f>
        <v>109.26302173913042</v>
      </c>
      <c r="W18" s="26">
        <v>250</v>
      </c>
      <c r="X18" s="25">
        <v>125</v>
      </c>
      <c r="Y18" s="23">
        <f t="shared" ref="Y18:Y23" si="25">X18/W18*100</f>
        <v>50</v>
      </c>
      <c r="Z18" s="28">
        <v>0</v>
      </c>
      <c r="AA18" s="25">
        <v>0</v>
      </c>
      <c r="AB18" s="23"/>
      <c r="AC18" s="27">
        <v>0</v>
      </c>
      <c r="AD18" s="23">
        <v>0</v>
      </c>
      <c r="AE18" s="23">
        <v>0</v>
      </c>
      <c r="AF18" s="23">
        <v>0</v>
      </c>
      <c r="AG18" s="23">
        <v>29699.1</v>
      </c>
      <c r="AH18" s="23">
        <v>29699.1</v>
      </c>
      <c r="AI18" s="27">
        <v>0</v>
      </c>
      <c r="AJ18" s="29">
        <v>0</v>
      </c>
      <c r="AK18" s="30">
        <v>1089.9000000000001</v>
      </c>
      <c r="AL18" s="23">
        <v>544.79999999999995</v>
      </c>
      <c r="AM18" s="23">
        <v>0</v>
      </c>
      <c r="AN18" s="23">
        <v>0</v>
      </c>
      <c r="AO18" s="23">
        <v>0</v>
      </c>
      <c r="AP18" s="23">
        <v>0</v>
      </c>
      <c r="AQ18" s="25">
        <f t="shared" ref="AQ18:AR23" si="26">AT18+AV18+AX18+AZ18</f>
        <v>2100</v>
      </c>
      <c r="AR18" s="25">
        <f t="shared" si="26"/>
        <v>1121.95</v>
      </c>
      <c r="AS18" s="23">
        <f t="shared" ref="AS18:AS23" si="27">AR18/AQ18*100</f>
        <v>53.426190476190484</v>
      </c>
      <c r="AT18" s="26">
        <v>2100</v>
      </c>
      <c r="AU18" s="25">
        <v>1121.95</v>
      </c>
      <c r="AV18" s="23">
        <v>0</v>
      </c>
      <c r="AW18" s="25">
        <v>0</v>
      </c>
      <c r="AX18" s="23">
        <v>0</v>
      </c>
      <c r="AY18" s="23">
        <v>0</v>
      </c>
      <c r="AZ18" s="26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31">
        <v>0</v>
      </c>
      <c r="BG18" s="23">
        <v>0</v>
      </c>
      <c r="BH18" s="26">
        <v>670</v>
      </c>
      <c r="BI18" s="23">
        <v>407.5</v>
      </c>
      <c r="BJ18" s="23">
        <v>450</v>
      </c>
      <c r="BK18" s="23">
        <v>0</v>
      </c>
      <c r="BL18" s="26">
        <v>0</v>
      </c>
      <c r="BM18" s="23">
        <v>1854.06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5">
        <v>0</v>
      </c>
      <c r="BT18" s="25">
        <v>0</v>
      </c>
      <c r="BU18" s="25">
        <f t="shared" si="13"/>
        <v>64179</v>
      </c>
      <c r="BV18" s="25">
        <f t="shared" si="14"/>
        <v>53322.96</v>
      </c>
      <c r="BW18" s="23">
        <v>0</v>
      </c>
      <c r="BX18" s="23">
        <v>0</v>
      </c>
      <c r="BY18" s="23">
        <v>0</v>
      </c>
      <c r="BZ18" s="23">
        <v>232.65899999999999</v>
      </c>
      <c r="CA18" s="23">
        <v>0</v>
      </c>
      <c r="CB18" s="23">
        <v>0</v>
      </c>
      <c r="CC18" s="52">
        <v>0</v>
      </c>
      <c r="CD18" s="23">
        <v>0</v>
      </c>
      <c r="CE18" s="23">
        <v>0</v>
      </c>
      <c r="CF18" s="23">
        <v>0</v>
      </c>
      <c r="CG18" s="23">
        <v>4100</v>
      </c>
      <c r="CH18" s="25">
        <v>3067.4</v>
      </c>
      <c r="CI18" s="25">
        <v>0</v>
      </c>
      <c r="CJ18" s="25">
        <f t="shared" ref="CJ18:CJ23" si="28">BW18+BY18+CA18+CC18+CE18+CG18</f>
        <v>4100</v>
      </c>
      <c r="CK18" s="25">
        <f t="shared" ref="CK18:CK23" si="29">BX18+BZ18+CB18+CD18+CF18+CH18+CI18</f>
        <v>3300.0590000000002</v>
      </c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</row>
    <row r="19" spans="1:158" ht="21" customHeight="1" x14ac:dyDescent="0.3">
      <c r="A19" s="22">
        <v>7</v>
      </c>
      <c r="B19" s="51" t="s">
        <v>34</v>
      </c>
      <c r="C19" s="23">
        <v>40141.800000000003</v>
      </c>
      <c r="D19" s="32">
        <v>0</v>
      </c>
      <c r="E19" s="24">
        <f t="shared" si="17"/>
        <v>172113.5</v>
      </c>
      <c r="F19" s="25">
        <f t="shared" si="17"/>
        <v>163734.11540000001</v>
      </c>
      <c r="G19" s="25">
        <f t="shared" si="18"/>
        <v>95.131477426233275</v>
      </c>
      <c r="H19" s="25">
        <f t="shared" si="2"/>
        <v>46368</v>
      </c>
      <c r="I19" s="25">
        <f t="shared" si="3"/>
        <v>37988.615399999995</v>
      </c>
      <c r="J19" s="25">
        <f t="shared" si="19"/>
        <v>81.928518374741188</v>
      </c>
      <c r="K19" s="25">
        <f t="shared" si="20"/>
        <v>16949.8</v>
      </c>
      <c r="L19" s="25">
        <f t="shared" si="20"/>
        <v>29448.706999999999</v>
      </c>
      <c r="M19" s="23">
        <f t="shared" si="21"/>
        <v>173.74073440394577</v>
      </c>
      <c r="N19" s="26">
        <v>921.5</v>
      </c>
      <c r="O19" s="25">
        <v>7428.0929999999971</v>
      </c>
      <c r="P19" s="23">
        <f t="shared" si="22"/>
        <v>806.0871405317414</v>
      </c>
      <c r="Q19" s="32">
        <v>24876</v>
      </c>
      <c r="R19" s="25">
        <v>994.3614</v>
      </c>
      <c r="S19" s="23">
        <f t="shared" si="23"/>
        <v>3.9972720694645441</v>
      </c>
      <c r="T19" s="26">
        <v>16028.3</v>
      </c>
      <c r="U19" s="25">
        <v>22020.614000000001</v>
      </c>
      <c r="V19" s="23">
        <f t="shared" si="24"/>
        <v>137.38583630204079</v>
      </c>
      <c r="W19" s="26">
        <v>1092.2</v>
      </c>
      <c r="X19" s="25">
        <v>4429.4369999999999</v>
      </c>
      <c r="Y19" s="23">
        <f t="shared" si="25"/>
        <v>405.5518220106207</v>
      </c>
      <c r="Z19" s="28">
        <v>0</v>
      </c>
      <c r="AA19" s="25">
        <v>0</v>
      </c>
      <c r="AB19" s="23"/>
      <c r="AC19" s="27">
        <v>0</v>
      </c>
      <c r="AD19" s="23">
        <v>0</v>
      </c>
      <c r="AE19" s="23">
        <v>0</v>
      </c>
      <c r="AF19" s="23">
        <v>0</v>
      </c>
      <c r="AG19" s="23">
        <v>125745.5</v>
      </c>
      <c r="AH19" s="23">
        <v>125745.5</v>
      </c>
      <c r="AI19" s="27">
        <v>0</v>
      </c>
      <c r="AJ19" s="29">
        <v>0</v>
      </c>
      <c r="AK19" s="30"/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5">
        <f t="shared" si="26"/>
        <v>450</v>
      </c>
      <c r="AR19" s="25">
        <f t="shared" si="26"/>
        <v>426.6</v>
      </c>
      <c r="AS19" s="23">
        <f t="shared" si="27"/>
        <v>94.800000000000011</v>
      </c>
      <c r="AT19" s="26">
        <v>450</v>
      </c>
      <c r="AU19" s="25">
        <v>426.6</v>
      </c>
      <c r="AV19" s="23">
        <v>0</v>
      </c>
      <c r="AW19" s="25">
        <v>0</v>
      </c>
      <c r="AX19" s="23">
        <v>0</v>
      </c>
      <c r="AY19" s="23">
        <v>0</v>
      </c>
      <c r="AZ19" s="26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31">
        <v>0</v>
      </c>
      <c r="BG19" s="23">
        <v>0</v>
      </c>
      <c r="BH19" s="26">
        <v>3000</v>
      </c>
      <c r="BI19" s="23">
        <v>2689.51</v>
      </c>
      <c r="BJ19" s="23">
        <v>0</v>
      </c>
      <c r="BK19" s="23">
        <v>0</v>
      </c>
      <c r="BL19" s="26">
        <v>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0</v>
      </c>
      <c r="BS19" s="25">
        <v>0</v>
      </c>
      <c r="BT19" s="25">
        <v>0</v>
      </c>
      <c r="BU19" s="25">
        <f t="shared" si="13"/>
        <v>172113.5</v>
      </c>
      <c r="BV19" s="25">
        <f t="shared" si="14"/>
        <v>163734.11540000001</v>
      </c>
      <c r="BW19" s="23">
        <v>0</v>
      </c>
      <c r="BX19" s="23">
        <v>0</v>
      </c>
      <c r="BY19" s="23">
        <v>0</v>
      </c>
      <c r="BZ19" s="23">
        <v>0</v>
      </c>
      <c r="CA19" s="23">
        <v>0</v>
      </c>
      <c r="CB19" s="23">
        <v>0</v>
      </c>
      <c r="CC19" s="52">
        <v>0</v>
      </c>
      <c r="CD19" s="23">
        <v>0</v>
      </c>
      <c r="CE19" s="23">
        <v>0</v>
      </c>
      <c r="CF19" s="23">
        <v>0</v>
      </c>
      <c r="CG19" s="23">
        <v>60900</v>
      </c>
      <c r="CH19" s="25">
        <v>40673.487999999998</v>
      </c>
      <c r="CI19" s="25">
        <v>0</v>
      </c>
      <c r="CJ19" s="25">
        <f t="shared" si="28"/>
        <v>60900</v>
      </c>
      <c r="CK19" s="25">
        <f t="shared" si="29"/>
        <v>40673.487999999998</v>
      </c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</row>
    <row r="20" spans="1:158" ht="21" customHeight="1" x14ac:dyDescent="0.3">
      <c r="A20" s="22">
        <v>8</v>
      </c>
      <c r="B20" s="51" t="s">
        <v>35</v>
      </c>
      <c r="C20" s="23">
        <v>632.90000000000009</v>
      </c>
      <c r="D20" s="32">
        <v>0</v>
      </c>
      <c r="E20" s="24">
        <f t="shared" si="17"/>
        <v>41771.400000000009</v>
      </c>
      <c r="F20" s="25">
        <f t="shared" si="17"/>
        <v>43728.189200000001</v>
      </c>
      <c r="G20" s="25">
        <f t="shared" si="18"/>
        <v>104.68451907285845</v>
      </c>
      <c r="H20" s="25">
        <f t="shared" si="2"/>
        <v>13227</v>
      </c>
      <c r="I20" s="25">
        <f t="shared" si="3"/>
        <v>15183.789199999997</v>
      </c>
      <c r="J20" s="25">
        <f t="shared" si="19"/>
        <v>114.79390035533376</v>
      </c>
      <c r="K20" s="25">
        <f t="shared" si="20"/>
        <v>4510.7</v>
      </c>
      <c r="L20" s="25">
        <f t="shared" si="20"/>
        <v>10989.365999999998</v>
      </c>
      <c r="M20" s="23">
        <f t="shared" si="21"/>
        <v>243.62883809608263</v>
      </c>
      <c r="N20" s="26">
        <v>10.7</v>
      </c>
      <c r="O20" s="25">
        <v>3045.284999999998</v>
      </c>
      <c r="P20" s="23">
        <f t="shared" si="22"/>
        <v>28460.607476635498</v>
      </c>
      <c r="Q20" s="32">
        <v>7500</v>
      </c>
      <c r="R20" s="25">
        <v>3125.4502000000002</v>
      </c>
      <c r="S20" s="23">
        <f t="shared" si="23"/>
        <v>41.672669333333332</v>
      </c>
      <c r="T20" s="26">
        <v>4500</v>
      </c>
      <c r="U20" s="25">
        <v>7944.0810000000001</v>
      </c>
      <c r="V20" s="23">
        <f t="shared" si="24"/>
        <v>176.53513333333333</v>
      </c>
      <c r="W20" s="26">
        <v>84</v>
      </c>
      <c r="X20" s="25">
        <v>136.01400000000001</v>
      </c>
      <c r="Y20" s="23">
        <f t="shared" si="25"/>
        <v>161.92142857142861</v>
      </c>
      <c r="Z20" s="28">
        <v>0</v>
      </c>
      <c r="AA20" s="25">
        <v>0</v>
      </c>
      <c r="AB20" s="23"/>
      <c r="AC20" s="27">
        <v>0</v>
      </c>
      <c r="AD20" s="23">
        <v>0</v>
      </c>
      <c r="AE20" s="23">
        <v>0</v>
      </c>
      <c r="AF20" s="23">
        <v>0</v>
      </c>
      <c r="AG20" s="23">
        <v>28544.400000000001</v>
      </c>
      <c r="AH20" s="23">
        <v>28544.400000000001</v>
      </c>
      <c r="AI20" s="27">
        <v>0</v>
      </c>
      <c r="AJ20" s="29">
        <v>0</v>
      </c>
      <c r="AK20" s="30"/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5">
        <f t="shared" si="26"/>
        <v>1132.3</v>
      </c>
      <c r="AR20" s="25">
        <f t="shared" si="26"/>
        <v>685</v>
      </c>
      <c r="AS20" s="23">
        <f t="shared" si="27"/>
        <v>60.496334893579437</v>
      </c>
      <c r="AT20" s="26">
        <v>772.3</v>
      </c>
      <c r="AU20" s="25">
        <v>355</v>
      </c>
      <c r="AV20" s="23">
        <v>0</v>
      </c>
      <c r="AW20" s="25">
        <v>0</v>
      </c>
      <c r="AX20" s="23">
        <v>0</v>
      </c>
      <c r="AY20" s="23">
        <v>0</v>
      </c>
      <c r="AZ20" s="26">
        <v>360</v>
      </c>
      <c r="BA20" s="23">
        <v>330</v>
      </c>
      <c r="BB20" s="23">
        <v>0</v>
      </c>
      <c r="BC20" s="23">
        <v>0</v>
      </c>
      <c r="BD20" s="23">
        <v>0</v>
      </c>
      <c r="BE20" s="23">
        <v>0</v>
      </c>
      <c r="BF20" s="31">
        <v>0</v>
      </c>
      <c r="BG20" s="23">
        <v>0</v>
      </c>
      <c r="BH20" s="26">
        <v>0</v>
      </c>
      <c r="BI20" s="23">
        <v>247.959</v>
      </c>
      <c r="BJ20" s="23">
        <v>0</v>
      </c>
      <c r="BK20" s="23">
        <v>0</v>
      </c>
      <c r="BL20" s="26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5">
        <v>0</v>
      </c>
      <c r="BT20" s="25">
        <v>0</v>
      </c>
      <c r="BU20" s="25">
        <f t="shared" si="13"/>
        <v>41771.400000000009</v>
      </c>
      <c r="BV20" s="25">
        <f t="shared" si="14"/>
        <v>43728.189200000001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  <c r="CC20" s="52">
        <v>0</v>
      </c>
      <c r="CD20" s="23">
        <v>0</v>
      </c>
      <c r="CE20" s="23">
        <v>0</v>
      </c>
      <c r="CF20" s="23">
        <v>0</v>
      </c>
      <c r="CG20" s="23">
        <v>3270</v>
      </c>
      <c r="CH20" s="25">
        <v>2207.15</v>
      </c>
      <c r="CI20" s="25">
        <v>0</v>
      </c>
      <c r="CJ20" s="25">
        <f t="shared" si="28"/>
        <v>3270</v>
      </c>
      <c r="CK20" s="25">
        <f t="shared" si="29"/>
        <v>2207.15</v>
      </c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</row>
    <row r="21" spans="1:158" ht="21" customHeight="1" x14ac:dyDescent="0.3">
      <c r="A21" s="22">
        <v>9</v>
      </c>
      <c r="B21" s="51" t="s">
        <v>36</v>
      </c>
      <c r="C21" s="23">
        <v>8370.9</v>
      </c>
      <c r="D21" s="32">
        <v>0</v>
      </c>
      <c r="E21" s="24">
        <f t="shared" si="17"/>
        <v>69328.900000000009</v>
      </c>
      <c r="F21" s="25">
        <f t="shared" si="17"/>
        <v>56712.146999999997</v>
      </c>
      <c r="G21" s="25">
        <f t="shared" si="18"/>
        <v>81.80159644823442</v>
      </c>
      <c r="H21" s="25">
        <f t="shared" si="2"/>
        <v>15676.3</v>
      </c>
      <c r="I21" s="25">
        <f t="shared" si="3"/>
        <v>18683.863000000001</v>
      </c>
      <c r="J21" s="25">
        <f t="shared" si="19"/>
        <v>119.18541364990465</v>
      </c>
      <c r="K21" s="25">
        <f t="shared" si="20"/>
        <v>6775.3</v>
      </c>
      <c r="L21" s="25">
        <f t="shared" si="20"/>
        <v>14734.29</v>
      </c>
      <c r="M21" s="23">
        <f t="shared" si="21"/>
        <v>217.47066550558648</v>
      </c>
      <c r="N21" s="26">
        <v>2731</v>
      </c>
      <c r="O21" s="25">
        <v>6527.442</v>
      </c>
      <c r="P21" s="23">
        <f t="shared" si="22"/>
        <v>239.01288905162943</v>
      </c>
      <c r="Q21" s="32">
        <v>7907.2</v>
      </c>
      <c r="R21" s="25">
        <v>3277.703</v>
      </c>
      <c r="S21" s="23">
        <f t="shared" si="23"/>
        <v>41.452132233913396</v>
      </c>
      <c r="T21" s="26">
        <v>4044.3</v>
      </c>
      <c r="U21" s="25">
        <v>8206.848</v>
      </c>
      <c r="V21" s="23">
        <f t="shared" si="24"/>
        <v>202.92381870781097</v>
      </c>
      <c r="W21" s="26">
        <v>274.39999999999998</v>
      </c>
      <c r="X21" s="25">
        <v>239.6</v>
      </c>
      <c r="Y21" s="23">
        <f t="shared" si="25"/>
        <v>87.317784256559776</v>
      </c>
      <c r="Z21" s="28">
        <v>0</v>
      </c>
      <c r="AA21" s="25">
        <v>0</v>
      </c>
      <c r="AB21" s="23"/>
      <c r="AC21" s="27">
        <v>0</v>
      </c>
      <c r="AD21" s="23">
        <v>0</v>
      </c>
      <c r="AE21" s="23">
        <v>0</v>
      </c>
      <c r="AF21" s="23">
        <v>0</v>
      </c>
      <c r="AG21" s="23">
        <v>33102.9</v>
      </c>
      <c r="AH21" s="23">
        <v>33102.9</v>
      </c>
      <c r="AI21" s="27">
        <v>0</v>
      </c>
      <c r="AJ21" s="29">
        <v>0</v>
      </c>
      <c r="AK21" s="30"/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5">
        <f t="shared" si="26"/>
        <v>219.4</v>
      </c>
      <c r="AR21" s="25">
        <f t="shared" si="26"/>
        <v>227</v>
      </c>
      <c r="AS21" s="23">
        <f t="shared" si="27"/>
        <v>103.46399270738378</v>
      </c>
      <c r="AT21" s="26">
        <v>219.4</v>
      </c>
      <c r="AU21" s="25">
        <v>227</v>
      </c>
      <c r="AV21" s="23">
        <v>0</v>
      </c>
      <c r="AW21" s="25">
        <v>0</v>
      </c>
      <c r="AX21" s="23">
        <v>0</v>
      </c>
      <c r="AY21" s="23">
        <v>0</v>
      </c>
      <c r="AZ21" s="26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31">
        <v>0</v>
      </c>
      <c r="BG21" s="23">
        <v>0</v>
      </c>
      <c r="BH21" s="26">
        <v>500</v>
      </c>
      <c r="BI21" s="23">
        <v>0</v>
      </c>
      <c r="BJ21" s="23">
        <v>500</v>
      </c>
      <c r="BK21" s="23">
        <v>0</v>
      </c>
      <c r="BL21" s="26">
        <v>0</v>
      </c>
      <c r="BM21" s="23">
        <v>205.27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5">
        <v>0</v>
      </c>
      <c r="BT21" s="25">
        <v>0</v>
      </c>
      <c r="BU21" s="25">
        <f t="shared" si="13"/>
        <v>48779.200000000004</v>
      </c>
      <c r="BV21" s="25">
        <f t="shared" si="14"/>
        <v>51786.762999999999</v>
      </c>
      <c r="BW21" s="23">
        <v>0</v>
      </c>
      <c r="BX21" s="23">
        <v>0</v>
      </c>
      <c r="BY21" s="23">
        <v>20549.7</v>
      </c>
      <c r="BZ21" s="23">
        <v>4925.384</v>
      </c>
      <c r="CA21" s="23">
        <v>0</v>
      </c>
      <c r="CB21" s="23">
        <v>0</v>
      </c>
      <c r="CC21" s="52">
        <v>0</v>
      </c>
      <c r="CD21" s="23">
        <v>0</v>
      </c>
      <c r="CE21" s="23">
        <v>0</v>
      </c>
      <c r="CF21" s="23">
        <v>0</v>
      </c>
      <c r="CG21" s="23">
        <v>0</v>
      </c>
      <c r="CH21" s="25">
        <v>0</v>
      </c>
      <c r="CI21" s="25">
        <v>0</v>
      </c>
      <c r="CJ21" s="25">
        <f t="shared" si="28"/>
        <v>20549.7</v>
      </c>
      <c r="CK21" s="25">
        <f t="shared" si="29"/>
        <v>4925.384</v>
      </c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</row>
    <row r="22" spans="1:158" ht="21" customHeight="1" x14ac:dyDescent="0.3">
      <c r="A22" s="22">
        <v>10</v>
      </c>
      <c r="B22" s="51" t="s">
        <v>37</v>
      </c>
      <c r="C22" s="23">
        <v>0</v>
      </c>
      <c r="D22" s="32">
        <v>0</v>
      </c>
      <c r="E22" s="24">
        <f t="shared" si="17"/>
        <v>33185.1</v>
      </c>
      <c r="F22" s="25">
        <f t="shared" si="17"/>
        <v>35297.749000000003</v>
      </c>
      <c r="G22" s="25">
        <f t="shared" si="18"/>
        <v>106.36625774820629</v>
      </c>
      <c r="H22" s="25">
        <f t="shared" si="2"/>
        <v>8300.9</v>
      </c>
      <c r="I22" s="25">
        <f t="shared" si="3"/>
        <v>10413.549000000001</v>
      </c>
      <c r="J22" s="25">
        <f t="shared" si="19"/>
        <v>125.45084267970945</v>
      </c>
      <c r="K22" s="25">
        <f t="shared" si="20"/>
        <v>3550</v>
      </c>
      <c r="L22" s="25">
        <f t="shared" si="20"/>
        <v>8953.3290000000015</v>
      </c>
      <c r="M22" s="23">
        <f t="shared" si="21"/>
        <v>252.20645070422538</v>
      </c>
      <c r="N22" s="26">
        <v>350</v>
      </c>
      <c r="O22" s="25">
        <v>2373.4710000000005</v>
      </c>
      <c r="P22" s="23">
        <f t="shared" si="22"/>
        <v>678.13457142857158</v>
      </c>
      <c r="Q22" s="32">
        <v>4000</v>
      </c>
      <c r="R22" s="25">
        <v>934.22</v>
      </c>
      <c r="S22" s="23">
        <f t="shared" si="23"/>
        <v>23.355500000000003</v>
      </c>
      <c r="T22" s="26">
        <v>3200</v>
      </c>
      <c r="U22" s="25">
        <v>6579.8580000000002</v>
      </c>
      <c r="V22" s="23">
        <f t="shared" si="24"/>
        <v>205.62056250000001</v>
      </c>
      <c r="W22" s="26">
        <v>112</v>
      </c>
      <c r="X22" s="25">
        <v>108</v>
      </c>
      <c r="Y22" s="23">
        <f t="shared" si="25"/>
        <v>96.428571428571431</v>
      </c>
      <c r="Z22" s="28">
        <v>0</v>
      </c>
      <c r="AA22" s="25">
        <v>0</v>
      </c>
      <c r="AB22" s="23"/>
      <c r="AC22" s="27">
        <v>0</v>
      </c>
      <c r="AD22" s="23">
        <v>0</v>
      </c>
      <c r="AE22" s="23">
        <v>0</v>
      </c>
      <c r="AF22" s="23">
        <v>0</v>
      </c>
      <c r="AG22" s="23">
        <v>24884.2</v>
      </c>
      <c r="AH22" s="23">
        <v>24884.2</v>
      </c>
      <c r="AI22" s="27">
        <v>0</v>
      </c>
      <c r="AJ22" s="29">
        <v>0</v>
      </c>
      <c r="AK22" s="30"/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5">
        <f t="shared" si="26"/>
        <v>328.9</v>
      </c>
      <c r="AR22" s="25">
        <f t="shared" si="26"/>
        <v>294</v>
      </c>
      <c r="AS22" s="23">
        <f t="shared" si="27"/>
        <v>89.388871997567648</v>
      </c>
      <c r="AT22" s="26">
        <v>328.9</v>
      </c>
      <c r="AU22" s="25">
        <v>294</v>
      </c>
      <c r="AV22" s="23">
        <v>0</v>
      </c>
      <c r="AW22" s="25">
        <v>0</v>
      </c>
      <c r="AX22" s="23">
        <v>0</v>
      </c>
      <c r="AY22" s="23">
        <v>0</v>
      </c>
      <c r="AZ22" s="26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31">
        <v>0</v>
      </c>
      <c r="BG22" s="23">
        <v>0</v>
      </c>
      <c r="BH22" s="26">
        <v>300</v>
      </c>
      <c r="BI22" s="23">
        <v>124</v>
      </c>
      <c r="BJ22" s="23">
        <v>300</v>
      </c>
      <c r="BK22" s="23">
        <v>124</v>
      </c>
      <c r="BL22" s="26">
        <v>10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5">
        <v>0</v>
      </c>
      <c r="BT22" s="25">
        <v>0</v>
      </c>
      <c r="BU22" s="25">
        <f t="shared" si="13"/>
        <v>33185.1</v>
      </c>
      <c r="BV22" s="25">
        <f t="shared" si="14"/>
        <v>35297.749000000003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52">
        <v>0</v>
      </c>
      <c r="CD22" s="23">
        <v>0</v>
      </c>
      <c r="CE22" s="23">
        <v>0</v>
      </c>
      <c r="CF22" s="23">
        <v>0</v>
      </c>
      <c r="CG22" s="23">
        <v>0</v>
      </c>
      <c r="CH22" s="25">
        <v>0</v>
      </c>
      <c r="CI22" s="25">
        <v>0</v>
      </c>
      <c r="CJ22" s="25">
        <f t="shared" si="28"/>
        <v>0</v>
      </c>
      <c r="CK22" s="25">
        <f t="shared" si="29"/>
        <v>0</v>
      </c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</row>
    <row r="23" spans="1:158" ht="21" customHeight="1" x14ac:dyDescent="0.3">
      <c r="A23" s="22">
        <v>11</v>
      </c>
      <c r="B23" s="51" t="s">
        <v>38</v>
      </c>
      <c r="C23" s="23">
        <v>44873.9</v>
      </c>
      <c r="D23" s="32">
        <v>300</v>
      </c>
      <c r="E23" s="24">
        <f t="shared" si="17"/>
        <v>156492.30000000002</v>
      </c>
      <c r="F23" s="25">
        <f t="shared" si="17"/>
        <v>161573.36659999998</v>
      </c>
      <c r="G23" s="25">
        <f t="shared" si="18"/>
        <v>103.24684767237746</v>
      </c>
      <c r="H23" s="25">
        <f t="shared" si="2"/>
        <v>26652.300000000003</v>
      </c>
      <c r="I23" s="25">
        <f t="shared" si="3"/>
        <v>32315.834599999998</v>
      </c>
      <c r="J23" s="25">
        <f t="shared" si="19"/>
        <v>121.24970302750604</v>
      </c>
      <c r="K23" s="25">
        <f t="shared" si="20"/>
        <v>11736</v>
      </c>
      <c r="L23" s="25">
        <f t="shared" si="20"/>
        <v>22019.9764</v>
      </c>
      <c r="M23" s="23">
        <f t="shared" si="21"/>
        <v>187.62761077027946</v>
      </c>
      <c r="N23" s="26">
        <v>236</v>
      </c>
      <c r="O23" s="25">
        <v>3395.0803999999976</v>
      </c>
      <c r="P23" s="23">
        <f t="shared" si="22"/>
        <v>1438.5933898305075</v>
      </c>
      <c r="Q23" s="32">
        <v>9500.9</v>
      </c>
      <c r="R23" s="25">
        <v>5072.8119999999999</v>
      </c>
      <c r="S23" s="23">
        <f t="shared" si="23"/>
        <v>53.392962771947929</v>
      </c>
      <c r="T23" s="26">
        <v>11500</v>
      </c>
      <c r="U23" s="25">
        <v>18624.896000000001</v>
      </c>
      <c r="V23" s="23">
        <f t="shared" si="24"/>
        <v>161.95561739130434</v>
      </c>
      <c r="W23" s="26">
        <v>900</v>
      </c>
      <c r="X23" s="25">
        <v>613.4</v>
      </c>
      <c r="Y23" s="23">
        <f t="shared" si="25"/>
        <v>68.155555555555551</v>
      </c>
      <c r="Z23" s="28">
        <v>0</v>
      </c>
      <c r="AA23" s="25">
        <v>0</v>
      </c>
      <c r="AB23" s="23"/>
      <c r="AC23" s="27">
        <v>0</v>
      </c>
      <c r="AD23" s="23">
        <v>0</v>
      </c>
      <c r="AE23" s="23">
        <v>0</v>
      </c>
      <c r="AF23" s="23">
        <v>0</v>
      </c>
      <c r="AG23" s="23">
        <v>111462.7</v>
      </c>
      <c r="AH23" s="23">
        <v>111462.7</v>
      </c>
      <c r="AI23" s="27">
        <v>0</v>
      </c>
      <c r="AJ23" s="29">
        <v>0</v>
      </c>
      <c r="AK23" s="30"/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5">
        <f t="shared" si="26"/>
        <v>895.4</v>
      </c>
      <c r="AR23" s="25">
        <f t="shared" si="26"/>
        <v>907.92619999999999</v>
      </c>
      <c r="AS23" s="23">
        <f t="shared" si="27"/>
        <v>101.39895018985929</v>
      </c>
      <c r="AT23" s="26">
        <v>660</v>
      </c>
      <c r="AU23" s="25">
        <v>672.28</v>
      </c>
      <c r="AV23" s="23">
        <v>0</v>
      </c>
      <c r="AW23" s="25">
        <v>0</v>
      </c>
      <c r="AX23" s="23">
        <v>0</v>
      </c>
      <c r="AY23" s="23">
        <v>0</v>
      </c>
      <c r="AZ23" s="26">
        <v>235.4</v>
      </c>
      <c r="BA23" s="23">
        <v>235.64619999999999</v>
      </c>
      <c r="BB23" s="23">
        <v>0</v>
      </c>
      <c r="BC23" s="23">
        <v>0</v>
      </c>
      <c r="BD23" s="23">
        <v>0</v>
      </c>
      <c r="BE23" s="23">
        <v>0</v>
      </c>
      <c r="BF23" s="31">
        <v>360</v>
      </c>
      <c r="BG23" s="23">
        <v>0</v>
      </c>
      <c r="BH23" s="26">
        <v>3260</v>
      </c>
      <c r="BI23" s="23">
        <v>3701.72</v>
      </c>
      <c r="BJ23" s="23">
        <v>1000</v>
      </c>
      <c r="BK23" s="23">
        <v>813.02</v>
      </c>
      <c r="BL23" s="26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5">
        <v>0</v>
      </c>
      <c r="BT23" s="25">
        <v>0</v>
      </c>
      <c r="BU23" s="25">
        <f t="shared" si="13"/>
        <v>138115</v>
      </c>
      <c r="BV23" s="25">
        <f t="shared" si="14"/>
        <v>143778.53459999998</v>
      </c>
      <c r="BW23" s="23">
        <v>0</v>
      </c>
      <c r="BX23" s="23">
        <v>0</v>
      </c>
      <c r="BY23" s="23">
        <v>18377.3</v>
      </c>
      <c r="BZ23" s="23">
        <v>17794.831999999999</v>
      </c>
      <c r="CA23" s="23">
        <v>0</v>
      </c>
      <c r="CB23" s="23">
        <v>0</v>
      </c>
      <c r="CC23" s="52">
        <v>0</v>
      </c>
      <c r="CD23" s="23">
        <v>0</v>
      </c>
      <c r="CE23" s="23">
        <v>0</v>
      </c>
      <c r="CF23" s="23">
        <v>0</v>
      </c>
      <c r="CG23" s="23">
        <v>32058.400000000001</v>
      </c>
      <c r="CH23" s="25">
        <v>32058.400000000001</v>
      </c>
      <c r="CI23" s="25">
        <v>0</v>
      </c>
      <c r="CJ23" s="25">
        <f t="shared" si="28"/>
        <v>50435.7</v>
      </c>
      <c r="CK23" s="25">
        <f t="shared" si="29"/>
        <v>49853.232000000004</v>
      </c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</row>
    <row r="24" spans="1:158" x14ac:dyDescent="0.3">
      <c r="A24" s="22"/>
      <c r="B24" s="53" t="s">
        <v>39</v>
      </c>
      <c r="C24" s="35">
        <f>SUM(C14:C23)</f>
        <v>113687.4</v>
      </c>
      <c r="D24" s="35">
        <f>SUM(D14:D23)</f>
        <v>593.79999999999995</v>
      </c>
      <c r="E24" s="35">
        <f>SUM(E14:E23)</f>
        <v>778826.3</v>
      </c>
      <c r="F24" s="35">
        <f>SUM(F14:F23)</f>
        <v>741581.72659999994</v>
      </c>
      <c r="G24" s="25">
        <f>F24/E24*100</f>
        <v>95.217858795985691</v>
      </c>
      <c r="H24" s="35">
        <f>SUM(H14:H23)</f>
        <v>227009.09999999998</v>
      </c>
      <c r="I24" s="35">
        <f>SUM(I14:I23)</f>
        <v>213462.85259999998</v>
      </c>
      <c r="J24" s="25">
        <f>I24/H24*100</f>
        <v>94.032729348735373</v>
      </c>
      <c r="K24" s="35">
        <f>SUM(K14:K23)</f>
        <v>80207.8</v>
      </c>
      <c r="L24" s="35">
        <f>SUM(L14:L23)</f>
        <v>157096.26539999997</v>
      </c>
      <c r="M24" s="23">
        <f>L24/K24*100</f>
        <v>195.86158129259246</v>
      </c>
      <c r="N24" s="35">
        <f>SUM(N14:N23)</f>
        <v>5989.2</v>
      </c>
      <c r="O24" s="35">
        <f>SUM(O14:O23)</f>
        <v>49726.75039999999</v>
      </c>
      <c r="P24" s="23">
        <f>O24/N24*100</f>
        <v>830.27366593201077</v>
      </c>
      <c r="Q24" s="35">
        <f>SUM(Q14:Q23)</f>
        <v>119837.59999999999</v>
      </c>
      <c r="R24" s="35">
        <f>SUM(R14:R23)</f>
        <v>28538.364000000001</v>
      </c>
      <c r="S24" s="23">
        <f>R24/Q24*100</f>
        <v>23.814198548702581</v>
      </c>
      <c r="T24" s="35">
        <f>SUM(T14:T23)</f>
        <v>74218.600000000006</v>
      </c>
      <c r="U24" s="35">
        <f>SUM(U14:U23)</f>
        <v>107369.51500000001</v>
      </c>
      <c r="V24" s="23">
        <f>U24/T24*100</f>
        <v>144.66658627352174</v>
      </c>
      <c r="W24" s="35">
        <f>SUM(W14:W23)</f>
        <v>3226.6</v>
      </c>
      <c r="X24" s="35">
        <f>SUM(X14:X23)</f>
        <v>5982.4380000000001</v>
      </c>
      <c r="Y24" s="23">
        <f>X24/W24*100</f>
        <v>185.40996714808159</v>
      </c>
      <c r="Z24" s="35">
        <f>SUM(Z14:Z23)</f>
        <v>0</v>
      </c>
      <c r="AA24" s="35">
        <f>SUM(AA14:AA23)</f>
        <v>0</v>
      </c>
      <c r="AB24" s="23"/>
      <c r="AC24" s="35">
        <f t="shared" ref="AC24:AR24" si="30">SUM(AC14:AC23)</f>
        <v>0</v>
      </c>
      <c r="AD24" s="35">
        <f t="shared" si="30"/>
        <v>0</v>
      </c>
      <c r="AE24" s="35">
        <f t="shared" si="30"/>
        <v>0</v>
      </c>
      <c r="AF24" s="35">
        <f t="shared" si="30"/>
        <v>0</v>
      </c>
      <c r="AG24" s="35">
        <f t="shared" si="30"/>
        <v>490757.90000000008</v>
      </c>
      <c r="AH24" s="35">
        <f t="shared" si="30"/>
        <v>490757.90000000008</v>
      </c>
      <c r="AI24" s="35">
        <f t="shared" si="30"/>
        <v>0</v>
      </c>
      <c r="AJ24" s="35">
        <f t="shared" si="30"/>
        <v>0</v>
      </c>
      <c r="AK24" s="35">
        <f t="shared" si="30"/>
        <v>1089.9000000000001</v>
      </c>
      <c r="AL24" s="35">
        <f t="shared" si="30"/>
        <v>544.79999999999995</v>
      </c>
      <c r="AM24" s="35">
        <f t="shared" si="30"/>
        <v>0</v>
      </c>
      <c r="AN24" s="35">
        <f t="shared" si="30"/>
        <v>0</v>
      </c>
      <c r="AO24" s="35">
        <f t="shared" si="30"/>
        <v>0</v>
      </c>
      <c r="AP24" s="35">
        <f t="shared" si="30"/>
        <v>0</v>
      </c>
      <c r="AQ24" s="35">
        <f t="shared" si="30"/>
        <v>9767.0999999999985</v>
      </c>
      <c r="AR24" s="35">
        <f t="shared" si="30"/>
        <v>7284.0502000000006</v>
      </c>
      <c r="AS24" s="23">
        <f>AR24/AQ24*100</f>
        <v>74.577409876012339</v>
      </c>
      <c r="AT24" s="35">
        <f t="shared" ref="AT24:CK24" si="31">SUM(AT14:AT23)</f>
        <v>9171.7000000000007</v>
      </c>
      <c r="AU24" s="35">
        <f t="shared" si="31"/>
        <v>6718.4040000000005</v>
      </c>
      <c r="AV24" s="35">
        <f t="shared" si="31"/>
        <v>0</v>
      </c>
      <c r="AW24" s="35">
        <f t="shared" si="31"/>
        <v>0</v>
      </c>
      <c r="AX24" s="35">
        <f t="shared" si="31"/>
        <v>0</v>
      </c>
      <c r="AY24" s="35">
        <f t="shared" si="31"/>
        <v>0</v>
      </c>
      <c r="AZ24" s="35">
        <f t="shared" si="31"/>
        <v>595.4</v>
      </c>
      <c r="BA24" s="35">
        <f t="shared" si="31"/>
        <v>565.64620000000002</v>
      </c>
      <c r="BB24" s="35">
        <f t="shared" si="31"/>
        <v>0</v>
      </c>
      <c r="BC24" s="35">
        <f t="shared" si="31"/>
        <v>0</v>
      </c>
      <c r="BD24" s="35">
        <f t="shared" si="31"/>
        <v>0</v>
      </c>
      <c r="BE24" s="35">
        <f t="shared" si="31"/>
        <v>0</v>
      </c>
      <c r="BF24" s="35">
        <f t="shared" si="31"/>
        <v>660</v>
      </c>
      <c r="BG24" s="35">
        <f t="shared" si="31"/>
        <v>274.8</v>
      </c>
      <c r="BH24" s="35">
        <f t="shared" si="31"/>
        <v>12030</v>
      </c>
      <c r="BI24" s="35">
        <f t="shared" si="31"/>
        <v>9765.9889999999996</v>
      </c>
      <c r="BJ24" s="35">
        <f t="shared" si="31"/>
        <v>5050</v>
      </c>
      <c r="BK24" s="35">
        <f t="shared" si="31"/>
        <v>1413.92</v>
      </c>
      <c r="BL24" s="35">
        <f t="shared" si="31"/>
        <v>1280</v>
      </c>
      <c r="BM24" s="35">
        <f t="shared" si="31"/>
        <v>4105.8670000000002</v>
      </c>
      <c r="BN24" s="35">
        <f t="shared" si="31"/>
        <v>0</v>
      </c>
      <c r="BO24" s="35">
        <f t="shared" si="31"/>
        <v>0</v>
      </c>
      <c r="BP24" s="35">
        <f t="shared" si="31"/>
        <v>0</v>
      </c>
      <c r="BQ24" s="35">
        <f t="shared" si="31"/>
        <v>0</v>
      </c>
      <c r="BR24" s="35">
        <f t="shared" si="31"/>
        <v>0</v>
      </c>
      <c r="BS24" s="35">
        <f t="shared" si="31"/>
        <v>415.07900000000001</v>
      </c>
      <c r="BT24" s="35">
        <f t="shared" si="31"/>
        <v>0</v>
      </c>
      <c r="BU24" s="35">
        <f t="shared" si="31"/>
        <v>718856.9</v>
      </c>
      <c r="BV24" s="35">
        <f t="shared" si="31"/>
        <v>704765.55260000005</v>
      </c>
      <c r="BW24" s="35">
        <f t="shared" si="31"/>
        <v>0</v>
      </c>
      <c r="BX24" s="35">
        <f t="shared" si="31"/>
        <v>0</v>
      </c>
      <c r="BY24" s="35">
        <f t="shared" si="31"/>
        <v>59969.400000000009</v>
      </c>
      <c r="BZ24" s="35">
        <f t="shared" si="31"/>
        <v>36816.173999999999</v>
      </c>
      <c r="CA24" s="35">
        <f t="shared" si="31"/>
        <v>0</v>
      </c>
      <c r="CB24" s="35">
        <f t="shared" si="31"/>
        <v>0</v>
      </c>
      <c r="CC24" s="35">
        <f t="shared" si="31"/>
        <v>0</v>
      </c>
      <c r="CD24" s="35">
        <f t="shared" si="31"/>
        <v>0</v>
      </c>
      <c r="CE24" s="35">
        <f t="shared" si="31"/>
        <v>0</v>
      </c>
      <c r="CF24" s="35">
        <f t="shared" si="31"/>
        <v>0</v>
      </c>
      <c r="CG24" s="35">
        <f t="shared" si="31"/>
        <v>125816.29999999999</v>
      </c>
      <c r="CH24" s="35">
        <f t="shared" si="31"/>
        <v>97276.370999999999</v>
      </c>
      <c r="CI24" s="35">
        <f t="shared" si="31"/>
        <v>0</v>
      </c>
      <c r="CJ24" s="35">
        <f t="shared" si="31"/>
        <v>185785.7</v>
      </c>
      <c r="CK24" s="35">
        <f t="shared" si="31"/>
        <v>134092.54500000001</v>
      </c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</row>
    <row r="25" spans="1:158" x14ac:dyDescent="0.3">
      <c r="E25" s="38"/>
    </row>
    <row r="26" spans="1:158" x14ac:dyDescent="0.3">
      <c r="A26" s="39"/>
      <c r="B26" s="54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40"/>
      <c r="BI26" s="40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</row>
    <row r="27" spans="1:158" x14ac:dyDescent="0.3"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AG27" s="42"/>
      <c r="AH27" s="42"/>
      <c r="BH27" s="42"/>
      <c r="BI27" s="42"/>
    </row>
    <row r="28" spans="1:158" x14ac:dyDescent="0.3">
      <c r="AG28" s="40"/>
      <c r="AH28" s="40"/>
    </row>
    <row r="29" spans="1:158" x14ac:dyDescent="0.3">
      <c r="AG29" s="42"/>
      <c r="AH29" s="42"/>
    </row>
    <row r="32" spans="1:158" x14ac:dyDescent="0.3">
      <c r="C32" s="43"/>
      <c r="D32" s="44"/>
    </row>
    <row r="33" spans="3:4" x14ac:dyDescent="0.3">
      <c r="C33" s="43"/>
      <c r="D33" s="45"/>
    </row>
  </sheetData>
  <protectedRanges>
    <protectedRange sqref="R14:R23" name="Range4_1_1_1_2_1_1_2_1_1_1_2_1_1_1_1_2_1_1_1_1_1_1_1_1_1_1_1_1_1_1_1_1"/>
    <protectedRange sqref="U14:U23" name="Range4_2_1_1_2_1_1_2_1_1_1_2_1_1_1_1_2_1_1_1_1_1_1_1_1_1_1_1_1_1_1_1_1"/>
    <protectedRange sqref="X14:X23" name="Range4_3_1_1_2_1_1_2_1_1_1_2_1_1_1_1_2_1_1_1_1_1_1_1_1_1_1_1_1_1_1_1_1"/>
    <protectedRange sqref="AA14:AA23" name="Range4_4_1_1_2_1_1_2_1_1_1_2_1_1_1_1_2_1_1_1_1_1_1_1_1_1_1_1_1_1_1_1_1"/>
    <protectedRange sqref="AU18:AU23 AU16 AU14" name="Range5_1_1_1_2_1_1_2_1_1_1_2_1_1_1_1_2_1_1_1_1_1_1_1_1_1_1_1_1_1_1_1_1"/>
    <protectedRange sqref="AU17 AU15 AW14:AW23" name="Range5_2_1_1_2_1_1_2_1_1_1_2_1_1_1_1_2_1_1_1_1_1_1_1_1_1_1_1_1_1_1_1_1"/>
    <protectedRange sqref="BS20:BT20 BS22:BT23" name="Range5_2_1_1_1_1_1_1_1_1_1_1_1_1_1"/>
    <protectedRange sqref="BS14:BT14" name="Range5_19_1_1_1_1_1_1_1_1_1_1_1_1_1"/>
    <protectedRange sqref="BS21:BT21" name="Range5_64_1_1_1_1_1_1_1_1_1_1_1_1_1"/>
    <protectedRange sqref="BS15:BT15" name="Range5_66_1_1_1_1_1_1_1_1_1_1_1_1_1"/>
    <protectedRange sqref="BS16:BT16" name="Range5_72_1_1_1_1_1_1_1_1_1_1_1_1_1_1"/>
    <protectedRange sqref="BS17:BT17" name="Range5_76_1_1_1_1_1_1_1_1_1_1_1_1_1"/>
    <protectedRange sqref="BS18:BT18" name="Range5_94_1_1_1_1_1_1_1_1_1_1_1_1_1"/>
    <protectedRange sqref="BS19:BT19" name="Range5_96_1_1_1_1_1_1_1_1_1_1_1_1_1_1"/>
    <protectedRange sqref="O14:O23" name="Range4_1_1_1_1_1_1_1_1_1_1_1_1_1_1_1_1_1"/>
    <protectedRange sqref="CH14:CI23" name="Range6_1_1_1_1_1_1_1_1_1_1_1_1_1_1_1"/>
  </protectedRanges>
  <mergeCells count="107">
    <mergeCell ref="J1:K3"/>
    <mergeCell ref="H1:I3"/>
    <mergeCell ref="BT8:BT10"/>
    <mergeCell ref="C26:R27"/>
    <mergeCell ref="BW10:BX10"/>
    <mergeCell ref="BY10:BZ10"/>
    <mergeCell ref="CC10:CD10"/>
    <mergeCell ref="CE10:CF10"/>
    <mergeCell ref="CG10:CH10"/>
    <mergeCell ref="F11:G11"/>
    <mergeCell ref="H11:H12"/>
    <mergeCell ref="I11:J11"/>
    <mergeCell ref="K11:K12"/>
    <mergeCell ref="L11:M11"/>
    <mergeCell ref="N11:N12"/>
    <mergeCell ref="O11:P11"/>
    <mergeCell ref="Q11:Q12"/>
    <mergeCell ref="R11:S11"/>
    <mergeCell ref="U11:V11"/>
    <mergeCell ref="W11:W12"/>
    <mergeCell ref="X11:Y11"/>
    <mergeCell ref="Z11:Z12"/>
    <mergeCell ref="AA11:AB11"/>
    <mergeCell ref="AC11:AC12"/>
    <mergeCell ref="AE11:AE12"/>
    <mergeCell ref="AG11:AG12"/>
    <mergeCell ref="AK11:AK12"/>
    <mergeCell ref="BW8:CH8"/>
    <mergeCell ref="CI8:CI10"/>
    <mergeCell ref="CJ8:CK10"/>
    <mergeCell ref="K9:AD9"/>
    <mergeCell ref="AE9:AN9"/>
    <mergeCell ref="AO9:AP10"/>
    <mergeCell ref="AQ9:BA9"/>
    <mergeCell ref="BB9:BG9"/>
    <mergeCell ref="BH9:BM9"/>
    <mergeCell ref="BN9:BO10"/>
    <mergeCell ref="BP9:BQ10"/>
    <mergeCell ref="BR9:BS10"/>
    <mergeCell ref="BW9:BZ9"/>
    <mergeCell ref="CA9:CB10"/>
    <mergeCell ref="CC9:CH9"/>
    <mergeCell ref="K10:M10"/>
    <mergeCell ref="N10:P10"/>
    <mergeCell ref="Q10:S10"/>
    <mergeCell ref="T10:V10"/>
    <mergeCell ref="W10:Y10"/>
    <mergeCell ref="Z10:AB10"/>
    <mergeCell ref="AT10:AU10"/>
    <mergeCell ref="AV10:AW10"/>
    <mergeCell ref="AX10:AY10"/>
    <mergeCell ref="AZ10:BA10"/>
    <mergeCell ref="AC10:AD10"/>
    <mergeCell ref="AE10:AF10"/>
    <mergeCell ref="BU8:BV10"/>
    <mergeCell ref="C5:J5"/>
    <mergeCell ref="C6:J6"/>
    <mergeCell ref="N6:O6"/>
    <mergeCell ref="I7:K7"/>
    <mergeCell ref="E8:G10"/>
    <mergeCell ref="H8:J10"/>
    <mergeCell ref="K8:BS8"/>
    <mergeCell ref="BB10:BC10"/>
    <mergeCell ref="BD10:BE10"/>
    <mergeCell ref="BF10:BG10"/>
    <mergeCell ref="BH10:BI10"/>
    <mergeCell ref="BJ10:BK10"/>
    <mergeCell ref="BL10:BM10"/>
    <mergeCell ref="A8:A12"/>
    <mergeCell ref="B8:B12"/>
    <mergeCell ref="C8:C12"/>
    <mergeCell ref="D8:D12"/>
    <mergeCell ref="AI11:AI12"/>
    <mergeCell ref="T11:T12"/>
    <mergeCell ref="E11:E12"/>
    <mergeCell ref="BH11:BH12"/>
    <mergeCell ref="AV11:AV12"/>
    <mergeCell ref="BB11:BB12"/>
    <mergeCell ref="AO11:AO12"/>
    <mergeCell ref="AQ11:AQ12"/>
    <mergeCell ref="AR11:AS11"/>
    <mergeCell ref="AT11:AT12"/>
    <mergeCell ref="AX11:AX12"/>
    <mergeCell ref="AZ11:AZ12"/>
    <mergeCell ref="BD11:BD12"/>
    <mergeCell ref="BF11:BF12"/>
    <mergeCell ref="AG10:AH10"/>
    <mergeCell ref="AM11:AM12"/>
    <mergeCell ref="AI10:AJ10"/>
    <mergeCell ref="AK10:AL10"/>
    <mergeCell ref="AM10:AN10"/>
    <mergeCell ref="AQ10:AS10"/>
    <mergeCell ref="CG11:CG12"/>
    <mergeCell ref="CI11:CI12"/>
    <mergeCell ref="CJ11:CJ12"/>
    <mergeCell ref="BJ11:BJ12"/>
    <mergeCell ref="BL11:BL12"/>
    <mergeCell ref="BY11:BY12"/>
    <mergeCell ref="CE11:CE12"/>
    <mergeCell ref="BN11:BN12"/>
    <mergeCell ref="BP11:BP12"/>
    <mergeCell ref="BR11:BR12"/>
    <mergeCell ref="BT11:BT12"/>
    <mergeCell ref="BU11:BU12"/>
    <mergeCell ref="BW11:BW12"/>
    <mergeCell ref="CA11:CA12"/>
    <mergeCell ref="CC11:CC12"/>
  </mergeCells>
  <pageMargins left="0.25" right="0.25" top="0.75" bottom="0.75" header="0.3" footer="0.3"/>
  <pageSetup paperSize="9" scale="71" fitToWidth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2022-04-06T10:22:54Z</dcterms:modified>
</cp:coreProperties>
</file>